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595"/>
  </bookViews>
  <sheets>
    <sheet name="Atomic Symbol" sheetId="1" r:id="rId1"/>
    <sheet name="Data" sheetId="2" r:id="rId2"/>
  </sheets>
  <definedNames>
    <definedName name="a">'Atomic Symbol'!$O$3</definedName>
    <definedName name="atom">Data!$A$3:$A$120</definedName>
    <definedName name="b">'Atomic Symbol'!$P$3</definedName>
    <definedName name="cx">'Atomic Symbol'!$T$3</definedName>
    <definedName name="EleTab">Data!$A$3:$D$120</definedName>
    <definedName name="m">'Atomic Symbol'!$Q$3</definedName>
    <definedName name="nx">'Atomic Symbol'!$S$3</definedName>
    <definedName name="passA">Data!$F$4</definedName>
    <definedName name="passB">Data!$F$5</definedName>
    <definedName name="zx">'Atomic Symbol'!$R$3</definedName>
  </definedNames>
  <calcPr calcId="125725"/>
</workbook>
</file>

<file path=xl/calcChain.xml><?xml version="1.0" encoding="utf-8"?>
<calcChain xmlns="http://schemas.openxmlformats.org/spreadsheetml/2006/main">
  <c r="M84" i="1"/>
  <c r="L84" s="1"/>
  <c r="B84"/>
  <c r="M83"/>
  <c r="L83" s="1"/>
  <c r="D83"/>
  <c r="M80"/>
  <c r="L80" s="1"/>
  <c r="B80"/>
  <c r="M79"/>
  <c r="L79" s="1"/>
  <c r="D79"/>
  <c r="M76"/>
  <c r="L76" s="1"/>
  <c r="B76"/>
  <c r="M75"/>
  <c r="L75" s="1"/>
  <c r="D75"/>
  <c r="M72"/>
  <c r="L72" s="1"/>
  <c r="B72"/>
  <c r="M71"/>
  <c r="L71" s="1"/>
  <c r="D71"/>
  <c r="M68"/>
  <c r="L68" s="1"/>
  <c r="C68"/>
  <c r="B68"/>
  <c r="M67"/>
  <c r="L67" s="1"/>
  <c r="M64"/>
  <c r="L64" s="1"/>
  <c r="C64"/>
  <c r="B64"/>
  <c r="M60"/>
  <c r="L60" s="1"/>
  <c r="B60"/>
  <c r="M59"/>
  <c r="L59" s="1"/>
  <c r="M56"/>
  <c r="L56" s="1"/>
  <c r="B56"/>
  <c r="M55"/>
  <c r="L55" s="1"/>
  <c r="M52"/>
  <c r="L52" s="1"/>
  <c r="B52"/>
  <c r="M51"/>
  <c r="L51" s="1"/>
  <c r="M48"/>
  <c r="L48" s="1"/>
  <c r="B48"/>
  <c r="M47"/>
  <c r="L47" s="1"/>
  <c r="M44"/>
  <c r="L44" s="1"/>
  <c r="B44"/>
  <c r="M43"/>
  <c r="L43" s="1"/>
  <c r="M40"/>
  <c r="L40" s="1"/>
  <c r="B40"/>
  <c r="M39"/>
  <c r="L39" s="1"/>
  <c r="M36"/>
  <c r="L36" s="1"/>
  <c r="B36"/>
  <c r="M35"/>
  <c r="L35" s="1"/>
  <c r="M32"/>
  <c r="L32" s="1"/>
  <c r="B32"/>
  <c r="M31"/>
  <c r="L31" s="1"/>
  <c r="M28"/>
  <c r="L28" s="1"/>
  <c r="B28"/>
  <c r="M27"/>
  <c r="L27" s="1"/>
  <c r="M24"/>
  <c r="L24"/>
  <c r="B24"/>
  <c r="M23"/>
  <c r="L23" s="1"/>
  <c r="M20"/>
  <c r="L20" s="1"/>
  <c r="B20"/>
  <c r="M19"/>
  <c r="L19" s="1"/>
  <c r="M16"/>
  <c r="L16" s="1"/>
  <c r="B16"/>
  <c r="T15"/>
  <c r="T19" s="1"/>
  <c r="M15"/>
  <c r="L15" s="1"/>
  <c r="M12"/>
  <c r="L12" s="1"/>
  <c r="B12"/>
  <c r="T11"/>
  <c r="E10" s="1"/>
  <c r="T7"/>
  <c r="O3"/>
  <c r="P3"/>
  <c r="M8"/>
  <c r="L8" s="1"/>
  <c r="M9"/>
  <c r="L9" s="1"/>
  <c r="M13"/>
  <c r="L13" s="1"/>
  <c r="M17"/>
  <c r="L17" s="1"/>
  <c r="M21"/>
  <c r="L21" s="1"/>
  <c r="M25"/>
  <c r="L25" s="1"/>
  <c r="M29"/>
  <c r="L29" s="1"/>
  <c r="M33"/>
  <c r="L33" s="1"/>
  <c r="M37"/>
  <c r="L37" s="1"/>
  <c r="M41"/>
  <c r="L41" s="1"/>
  <c r="M45"/>
  <c r="L45" s="1"/>
  <c r="M49"/>
  <c r="L49" s="1"/>
  <c r="M53"/>
  <c r="L53" s="1"/>
  <c r="M57"/>
  <c r="L57" s="1"/>
  <c r="M61"/>
  <c r="L61" s="1"/>
  <c r="M65"/>
  <c r="L65" s="1"/>
  <c r="M69"/>
  <c r="L69" s="1"/>
  <c r="M73"/>
  <c r="L73" s="1"/>
  <c r="M77"/>
  <c r="L77" s="1"/>
  <c r="M81"/>
  <c r="L81" s="1"/>
  <c r="B8"/>
  <c r="B9"/>
  <c r="B13"/>
  <c r="B17"/>
  <c r="B21"/>
  <c r="B25"/>
  <c r="B29"/>
  <c r="B33"/>
  <c r="B37"/>
  <c r="B41"/>
  <c r="B45"/>
  <c r="B49"/>
  <c r="B53"/>
  <c r="B57"/>
  <c r="B61"/>
  <c r="B65"/>
  <c r="B69"/>
  <c r="B73"/>
  <c r="B77"/>
  <c r="B81"/>
  <c r="R7" l="1"/>
  <c r="C8" s="1"/>
  <c r="E18"/>
  <c r="E14"/>
  <c r="C60"/>
  <c r="C56"/>
  <c r="E6"/>
  <c r="S7" l="1"/>
  <c r="R11"/>
  <c r="D7"/>
  <c r="B7"/>
  <c r="P7"/>
  <c r="Q7"/>
  <c r="C12" l="1"/>
  <c r="S11"/>
  <c r="C10" s="1"/>
  <c r="O11" s="1"/>
  <c r="B11"/>
  <c r="Q11"/>
  <c r="R15"/>
  <c r="P15" s="1"/>
  <c r="D11"/>
  <c r="P11"/>
  <c r="C6"/>
  <c r="O7" s="1"/>
  <c r="M7" s="1"/>
  <c r="L7" s="1"/>
  <c r="M11" l="1"/>
  <c r="L11" s="1"/>
  <c r="D15"/>
  <c r="Q15"/>
  <c r="C16"/>
  <c r="R19"/>
  <c r="Q19" s="1"/>
  <c r="S15"/>
  <c r="C14" s="1"/>
  <c r="O15" s="1"/>
  <c r="B15"/>
  <c r="C20" l="1"/>
  <c r="P19"/>
  <c r="R23"/>
  <c r="D23" s="1"/>
  <c r="B19"/>
  <c r="D19"/>
  <c r="S19"/>
  <c r="C18" s="1"/>
  <c r="O19" s="1"/>
  <c r="T23" l="1"/>
  <c r="Q23" s="1"/>
  <c r="C24"/>
  <c r="P23"/>
  <c r="R27"/>
  <c r="C28" s="1"/>
  <c r="B23"/>
  <c r="S23"/>
  <c r="S27" l="1"/>
  <c r="C26" s="1"/>
  <c r="O27" s="1"/>
  <c r="E22"/>
  <c r="T27"/>
  <c r="E26" s="1"/>
  <c r="B27"/>
  <c r="R31"/>
  <c r="C32" s="1"/>
  <c r="C22"/>
  <c r="O23" s="1"/>
  <c r="D27"/>
  <c r="P27"/>
  <c r="Q27" l="1"/>
  <c r="T31"/>
  <c r="Q31" s="1"/>
  <c r="S31"/>
  <c r="C30" s="1"/>
  <c r="O31" s="1"/>
  <c r="B31"/>
  <c r="D31"/>
  <c r="R35"/>
  <c r="C36" s="1"/>
  <c r="P31"/>
  <c r="B35" l="1"/>
  <c r="D35"/>
  <c r="E30"/>
  <c r="S35"/>
  <c r="T35"/>
  <c r="Q35" s="1"/>
  <c r="R39"/>
  <c r="C40" s="1"/>
  <c r="P35"/>
  <c r="S39" l="1"/>
  <c r="B39"/>
  <c r="D39"/>
  <c r="E34"/>
  <c r="R43"/>
  <c r="C44" s="1"/>
  <c r="P39"/>
  <c r="T39"/>
  <c r="C34"/>
  <c r="O35" s="1"/>
  <c r="C38"/>
  <c r="O39" s="1"/>
  <c r="T43" l="1"/>
  <c r="S43"/>
  <c r="C42" s="1"/>
  <c r="O43" s="1"/>
  <c r="P43"/>
  <c r="E38"/>
  <c r="Q39"/>
  <c r="B43"/>
  <c r="D43"/>
  <c r="R47"/>
  <c r="P47" s="1"/>
  <c r="T47" l="1"/>
  <c r="Q47" s="1"/>
  <c r="E42"/>
  <c r="Q43"/>
  <c r="B47"/>
  <c r="R51"/>
  <c r="P51" s="1"/>
  <c r="C48"/>
  <c r="S47"/>
  <c r="C46" s="1"/>
  <c r="O47" s="1"/>
  <c r="D47"/>
  <c r="E46" l="1"/>
  <c r="S51"/>
  <c r="R55"/>
  <c r="P55" s="1"/>
  <c r="T51"/>
  <c r="E50" s="1"/>
  <c r="D51"/>
  <c r="B51"/>
  <c r="C52"/>
  <c r="S55" l="1"/>
  <c r="C54" s="1"/>
  <c r="O55" s="1"/>
  <c r="C50"/>
  <c r="O51" s="1"/>
  <c r="Q51"/>
  <c r="B55"/>
  <c r="D55"/>
  <c r="T55"/>
  <c r="E54" s="1"/>
  <c r="R59"/>
  <c r="R63" s="1"/>
  <c r="S59" l="1"/>
  <c r="S63" s="1"/>
  <c r="C62" s="1"/>
  <c r="O63" s="1"/>
  <c r="D59"/>
  <c r="P59"/>
  <c r="Q55"/>
  <c r="B59"/>
  <c r="B63" s="1"/>
  <c r="T59"/>
  <c r="E58" s="1"/>
  <c r="D63"/>
  <c r="R67"/>
  <c r="P63"/>
  <c r="C58" l="1"/>
  <c r="O59" s="1"/>
  <c r="Q59"/>
  <c r="T63"/>
  <c r="Q63" s="1"/>
  <c r="M63" s="1"/>
  <c r="S67"/>
  <c r="B67"/>
  <c r="D67"/>
  <c r="R71"/>
  <c r="P67"/>
  <c r="T67"/>
  <c r="Q67" s="1"/>
  <c r="J3" l="1"/>
  <c r="L63"/>
  <c r="E62"/>
  <c r="C66"/>
  <c r="O67" s="1"/>
  <c r="S71"/>
  <c r="B71"/>
  <c r="R75"/>
  <c r="C72"/>
  <c r="P71"/>
  <c r="T71"/>
  <c r="Q71" s="1"/>
  <c r="E66"/>
  <c r="C70" l="1"/>
  <c r="O71" s="1"/>
  <c r="S75"/>
  <c r="B75"/>
  <c r="R79"/>
  <c r="C76"/>
  <c r="P75"/>
  <c r="T75"/>
  <c r="Q75" s="1"/>
  <c r="E70"/>
  <c r="B79" l="1"/>
  <c r="R83"/>
  <c r="C80"/>
  <c r="P79"/>
  <c r="C74"/>
  <c r="O75" s="1"/>
  <c r="S79"/>
  <c r="E74"/>
  <c r="T79"/>
  <c r="B83" l="1"/>
  <c r="C84"/>
  <c r="P83"/>
  <c r="T83"/>
  <c r="E82" s="1"/>
  <c r="E78"/>
  <c r="Q79"/>
  <c r="C78"/>
  <c r="O79" s="1"/>
  <c r="S83"/>
  <c r="C82" s="1"/>
  <c r="O83" s="1"/>
  <c r="Q83" l="1"/>
</calcChain>
</file>

<file path=xl/sharedStrings.xml><?xml version="1.0" encoding="utf-8"?>
<sst xmlns="http://schemas.openxmlformats.org/spreadsheetml/2006/main" count="282" uniqueCount="260">
  <si>
    <t>C</t>
  </si>
  <si>
    <t>http://www.chem.qmul.ac.uk/iupac/AtWt/</t>
  </si>
  <si>
    <t>Element</t>
  </si>
  <si>
    <t>Name</t>
  </si>
  <si>
    <t>AtomicWeight</t>
  </si>
  <si>
    <t>H</t>
  </si>
  <si>
    <t>Hydrogen</t>
  </si>
  <si>
    <t>He</t>
  </si>
  <si>
    <t>Helium</t>
  </si>
  <si>
    <t>Li</t>
  </si>
  <si>
    <t>Lithium</t>
  </si>
  <si>
    <t>Be</t>
  </si>
  <si>
    <t>Beryllium</t>
  </si>
  <si>
    <t>B</t>
  </si>
  <si>
    <t>Boron</t>
  </si>
  <si>
    <t>Carbon</t>
  </si>
  <si>
    <t>N</t>
  </si>
  <si>
    <t>Nitrogen</t>
  </si>
  <si>
    <t>O</t>
  </si>
  <si>
    <t>Oxygen</t>
  </si>
  <si>
    <t>F</t>
  </si>
  <si>
    <t>Fluorine</t>
  </si>
  <si>
    <t>Ne</t>
  </si>
  <si>
    <t>Neon</t>
  </si>
  <si>
    <t>Na</t>
  </si>
  <si>
    <t>Sodium</t>
  </si>
  <si>
    <t>Mg</t>
  </si>
  <si>
    <t>Magnesium</t>
  </si>
  <si>
    <t>Al</t>
  </si>
  <si>
    <t>Aluminium</t>
  </si>
  <si>
    <t>Si</t>
  </si>
  <si>
    <t>Silicon</t>
  </si>
  <si>
    <t>P</t>
  </si>
  <si>
    <t>Phosphorus</t>
  </si>
  <si>
    <t>S</t>
  </si>
  <si>
    <t>Sulfur</t>
  </si>
  <si>
    <t>Cl</t>
  </si>
  <si>
    <t>Chlorine</t>
  </si>
  <si>
    <t>Ar</t>
  </si>
  <si>
    <t>Argon</t>
  </si>
  <si>
    <t>K</t>
  </si>
  <si>
    <t>Potassium</t>
  </si>
  <si>
    <t>Ca</t>
  </si>
  <si>
    <t>Calcium</t>
  </si>
  <si>
    <t>Sc</t>
  </si>
  <si>
    <t>Scandium</t>
  </si>
  <si>
    <t>Ti</t>
  </si>
  <si>
    <t>Titanium</t>
  </si>
  <si>
    <t>V</t>
  </si>
  <si>
    <t>Vanadium</t>
  </si>
  <si>
    <t>Cr</t>
  </si>
  <si>
    <t>Chromium</t>
  </si>
  <si>
    <t>Mn</t>
  </si>
  <si>
    <t>Manganese</t>
  </si>
  <si>
    <t>Fe</t>
  </si>
  <si>
    <t>Iron</t>
  </si>
  <si>
    <t>Co</t>
  </si>
  <si>
    <t>Cobalt</t>
  </si>
  <si>
    <t>Ni</t>
  </si>
  <si>
    <t>Nickel</t>
  </si>
  <si>
    <t>Cu</t>
  </si>
  <si>
    <t>Copper</t>
  </si>
  <si>
    <t>Zn</t>
  </si>
  <si>
    <t>Zinc</t>
  </si>
  <si>
    <t>Ga</t>
  </si>
  <si>
    <t>Gallium</t>
  </si>
  <si>
    <t>Ge</t>
  </si>
  <si>
    <t>Germanium</t>
  </si>
  <si>
    <t>As</t>
  </si>
  <si>
    <t>Arsenic</t>
  </si>
  <si>
    <t>Se</t>
  </si>
  <si>
    <t>Selenium</t>
  </si>
  <si>
    <t>Br</t>
  </si>
  <si>
    <t>Bromine</t>
  </si>
  <si>
    <t>Kr</t>
  </si>
  <si>
    <t>Krypton</t>
  </si>
  <si>
    <t>Rb</t>
  </si>
  <si>
    <t>Rubidium</t>
  </si>
  <si>
    <t>Sr</t>
  </si>
  <si>
    <t>Strontium</t>
  </si>
  <si>
    <t>Y</t>
  </si>
  <si>
    <t>Yttrium</t>
  </si>
  <si>
    <t>Zr</t>
  </si>
  <si>
    <t>Zirconium</t>
  </si>
  <si>
    <t>Nb</t>
  </si>
  <si>
    <t>Niobium</t>
  </si>
  <si>
    <t>Mo</t>
  </si>
  <si>
    <t>Molybdenum</t>
  </si>
  <si>
    <t>Tc</t>
  </si>
  <si>
    <t>Technetium</t>
  </si>
  <si>
    <t>Ru</t>
  </si>
  <si>
    <t>Ruthenium</t>
  </si>
  <si>
    <t>Rh</t>
  </si>
  <si>
    <t>Rhodium</t>
  </si>
  <si>
    <t>Pd</t>
  </si>
  <si>
    <t>Palladium</t>
  </si>
  <si>
    <t>Ag</t>
  </si>
  <si>
    <t>Silver</t>
  </si>
  <si>
    <t>Cd</t>
  </si>
  <si>
    <t>Cadmium</t>
  </si>
  <si>
    <t>In</t>
  </si>
  <si>
    <t>Indium</t>
  </si>
  <si>
    <t>Sn</t>
  </si>
  <si>
    <t>Tin</t>
  </si>
  <si>
    <t>Sb</t>
  </si>
  <si>
    <t>Antimony</t>
  </si>
  <si>
    <t>Te</t>
  </si>
  <si>
    <t>Tellurium</t>
  </si>
  <si>
    <t>I</t>
  </si>
  <si>
    <t>Iodine</t>
  </si>
  <si>
    <t>Xe</t>
  </si>
  <si>
    <t>Xenon</t>
  </si>
  <si>
    <t>Cs</t>
  </si>
  <si>
    <t>Caesium</t>
  </si>
  <si>
    <t>Ba</t>
  </si>
  <si>
    <t>Barium</t>
  </si>
  <si>
    <t>La</t>
  </si>
  <si>
    <t>Lanthanum</t>
  </si>
  <si>
    <t>Ce</t>
  </si>
  <si>
    <t>Cerium</t>
  </si>
  <si>
    <t>Pr</t>
  </si>
  <si>
    <t>Praseodymium</t>
  </si>
  <si>
    <t>Nd</t>
  </si>
  <si>
    <t>Neodymium</t>
  </si>
  <si>
    <t>Pm</t>
  </si>
  <si>
    <t>Promethium</t>
  </si>
  <si>
    <t>Sm</t>
  </si>
  <si>
    <t>Samarium</t>
  </si>
  <si>
    <t>Eu</t>
  </si>
  <si>
    <t>Europium</t>
  </si>
  <si>
    <t>Gd</t>
  </si>
  <si>
    <t>Gadolinium</t>
  </si>
  <si>
    <t>Tb</t>
  </si>
  <si>
    <t>Terbium</t>
  </si>
  <si>
    <t>Dy</t>
  </si>
  <si>
    <t>Dysprosium</t>
  </si>
  <si>
    <t>Ho</t>
  </si>
  <si>
    <t>Holmium</t>
  </si>
  <si>
    <t>Er</t>
  </si>
  <si>
    <t>Erbium</t>
  </si>
  <si>
    <t>Tm</t>
  </si>
  <si>
    <t>Thulium</t>
  </si>
  <si>
    <t>Yb</t>
  </si>
  <si>
    <t>Ytterbium</t>
  </si>
  <si>
    <t>Lu</t>
  </si>
  <si>
    <t>Lutetium</t>
  </si>
  <si>
    <t>Hf</t>
  </si>
  <si>
    <t>Hafnium</t>
  </si>
  <si>
    <t>Ta</t>
  </si>
  <si>
    <t>Tantalum</t>
  </si>
  <si>
    <t>W</t>
  </si>
  <si>
    <t>Tungsten</t>
  </si>
  <si>
    <t>Re</t>
  </si>
  <si>
    <t>Rhenium</t>
  </si>
  <si>
    <t>Os</t>
  </si>
  <si>
    <t>Osmium</t>
  </si>
  <si>
    <t>Ir</t>
  </si>
  <si>
    <t>Iridium</t>
  </si>
  <si>
    <t>Pt</t>
  </si>
  <si>
    <t>Platinum</t>
  </si>
  <si>
    <t>Au</t>
  </si>
  <si>
    <t>Gold</t>
  </si>
  <si>
    <t>Hg</t>
  </si>
  <si>
    <t>Mercury</t>
  </si>
  <si>
    <t>Tl</t>
  </si>
  <si>
    <t>Thallium</t>
  </si>
  <si>
    <t>Pb</t>
  </si>
  <si>
    <t>Lead</t>
  </si>
  <si>
    <t>Bi</t>
  </si>
  <si>
    <t>Bismuth</t>
  </si>
  <si>
    <t>Po</t>
  </si>
  <si>
    <t>Polonium</t>
  </si>
  <si>
    <t>At</t>
  </si>
  <si>
    <t>Astatine</t>
  </si>
  <si>
    <t>Rn</t>
  </si>
  <si>
    <t>Radon</t>
  </si>
  <si>
    <t>Fr</t>
  </si>
  <si>
    <t>Francium</t>
  </si>
  <si>
    <t>Ra</t>
  </si>
  <si>
    <t>Radium</t>
  </si>
  <si>
    <t>Ac</t>
  </si>
  <si>
    <t>Actinium</t>
  </si>
  <si>
    <t>Th</t>
  </si>
  <si>
    <t>Thorium</t>
  </si>
  <si>
    <t>Pa</t>
  </si>
  <si>
    <t>Protactinium</t>
  </si>
  <si>
    <t>U</t>
  </si>
  <si>
    <t>Uranium</t>
  </si>
  <si>
    <t>Np</t>
  </si>
  <si>
    <t>Neptunium</t>
  </si>
  <si>
    <t>Pu</t>
  </si>
  <si>
    <t>Plutonium</t>
  </si>
  <si>
    <t>Am</t>
  </si>
  <si>
    <t>Americium</t>
  </si>
  <si>
    <t>Cm</t>
  </si>
  <si>
    <t>Curium</t>
  </si>
  <si>
    <t>Bk</t>
  </si>
  <si>
    <t>Berkelium</t>
  </si>
  <si>
    <t>Cf</t>
  </si>
  <si>
    <t>Californium</t>
  </si>
  <si>
    <t>Es</t>
  </si>
  <si>
    <t>Einsteinium</t>
  </si>
  <si>
    <t>Fm</t>
  </si>
  <si>
    <t>Fermium</t>
  </si>
  <si>
    <t>Md</t>
  </si>
  <si>
    <t>Mendelevium</t>
  </si>
  <si>
    <t>No</t>
  </si>
  <si>
    <t>Nobelium</t>
  </si>
  <si>
    <t>Lr</t>
  </si>
  <si>
    <t>Lawrencium</t>
  </si>
  <si>
    <t>Rf</t>
  </si>
  <si>
    <t>Rutherfordium</t>
  </si>
  <si>
    <t>Db</t>
  </si>
  <si>
    <t>Dubnium</t>
  </si>
  <si>
    <t>Sg</t>
  </si>
  <si>
    <t>Seaborgium</t>
  </si>
  <si>
    <t>Bh</t>
  </si>
  <si>
    <t>Bohrium</t>
  </si>
  <si>
    <t>Hs</t>
  </si>
  <si>
    <t>Hassium</t>
  </si>
  <si>
    <t>Mt</t>
  </si>
  <si>
    <t>Meitnerium</t>
  </si>
  <si>
    <t>Ds</t>
  </si>
  <si>
    <t>Darmstadtium</t>
  </si>
  <si>
    <t>Rg</t>
  </si>
  <si>
    <t>Roentgenium</t>
  </si>
  <si>
    <t>Uub</t>
  </si>
  <si>
    <t>Ununbium</t>
  </si>
  <si>
    <t>Uut</t>
  </si>
  <si>
    <t>Ununtrium</t>
  </si>
  <si>
    <t>Uuq</t>
  </si>
  <si>
    <t>Ununquadium</t>
  </si>
  <si>
    <t>Uup</t>
  </si>
  <si>
    <t>Ununpentium</t>
  </si>
  <si>
    <t>Uuh</t>
  </si>
  <si>
    <t>Ununhexium</t>
  </si>
  <si>
    <t>Uuo</t>
  </si>
  <si>
    <t>Ununoctium</t>
  </si>
  <si>
    <t>AtomicNum</t>
  </si>
  <si>
    <t>n</t>
  </si>
  <si>
    <t>Z</t>
  </si>
  <si>
    <t>A</t>
  </si>
  <si>
    <t>p</t>
  </si>
  <si>
    <t>e</t>
  </si>
  <si>
    <t>x</t>
  </si>
  <si>
    <t>score</t>
  </si>
  <si>
    <t>Total Score =</t>
  </si>
  <si>
    <t>Problems</t>
  </si>
  <si>
    <t>passA=</t>
  </si>
  <si>
    <t>passB=</t>
  </si>
  <si>
    <t>Sym</t>
  </si>
  <si>
    <t>Atn</t>
  </si>
  <si>
    <t>Ch</t>
  </si>
  <si>
    <t>SCR</t>
  </si>
  <si>
    <t>Atomic Symbol</t>
  </si>
  <si>
    <t>Std.ID</t>
  </si>
  <si>
    <t>faasptt@ku.ac.th</t>
  </si>
  <si>
    <t>Chemistry Department, Kasetsart Kamphaeng Saen</t>
  </si>
  <si>
    <t>abc</t>
  </si>
  <si>
    <t>kasetsart</t>
  </si>
</sst>
</file>

<file path=xl/styles.xml><?xml version="1.0" encoding="utf-8"?>
<styleSheet xmlns="http://schemas.openxmlformats.org/spreadsheetml/2006/main">
  <fonts count="17">
    <font>
      <sz val="11"/>
      <color theme="1"/>
      <name val="Tahoma"/>
      <family val="2"/>
      <charset val="22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Tahoma"/>
      <family val="2"/>
      <charset val="222"/>
      <scheme val="minor"/>
    </font>
    <font>
      <b/>
      <sz val="26"/>
      <color theme="1"/>
      <name val="Arial"/>
      <family val="2"/>
    </font>
    <font>
      <b/>
      <sz val="24"/>
      <color theme="0"/>
      <name val="Arial"/>
      <family val="2"/>
    </font>
    <font>
      <u/>
      <sz val="11"/>
      <color theme="10"/>
      <name val="Tahoma"/>
      <family val="2"/>
      <charset val="222"/>
    </font>
    <font>
      <sz val="11"/>
      <color theme="4" tint="-0.249977111117893"/>
      <name val="Tahoma"/>
      <family val="2"/>
      <charset val="22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7" fillId="0" borderId="0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11" fillId="11" borderId="0" xfId="0" applyFont="1" applyFill="1" applyBorder="1" applyAlignment="1" applyProtection="1">
      <alignment horizontal="center" vertical="center"/>
      <protection locked="0"/>
    </xf>
    <xf numFmtId="0" fontId="11" fillId="12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13" fillId="4" borderId="0" xfId="0" applyFont="1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>
      <alignment horizontal="center" vertical="center"/>
    </xf>
    <xf numFmtId="0" fontId="14" fillId="16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17" borderId="13" xfId="1" applyFill="1" applyBorder="1" applyAlignment="1" applyProtection="1">
      <alignment horizontal="center" vertical="center"/>
    </xf>
    <xf numFmtId="0" fontId="15" fillId="17" borderId="14" xfId="1" applyFill="1" applyBorder="1" applyAlignment="1" applyProtection="1">
      <alignment horizontal="center" vertical="center"/>
    </xf>
    <xf numFmtId="0" fontId="14" fillId="16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16" fillId="0" borderId="0" xfId="0" applyFont="1"/>
    <xf numFmtId="0" fontId="3" fillId="3" borderId="4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104775</xdr:colOff>
      <xdr:row>0</xdr:row>
      <xdr:rowOff>19050</xdr:rowOff>
    </xdr:from>
    <xdr:to>
      <xdr:col>28</xdr:col>
      <xdr:colOff>47625</xdr:colOff>
      <xdr:row>2</xdr:row>
      <xdr:rowOff>2721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9050"/>
          <a:ext cx="2743200" cy="7837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asptt@ku.ac.t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K7" sqref="G7:K7"/>
    </sheetView>
  </sheetViews>
  <sheetFormatPr defaultRowHeight="18.75" customHeight="1"/>
  <cols>
    <col min="1" max="1" width="3.375" style="7" customWidth="1"/>
    <col min="2" max="2" width="6.375" style="7" customWidth="1"/>
    <col min="3" max="3" width="3.25" style="8" customWidth="1"/>
    <col min="4" max="4" width="6.375" style="7" customWidth="1"/>
    <col min="5" max="5" width="3.25" style="9" customWidth="1"/>
    <col min="6" max="6" width="3.125" style="9" customWidth="1"/>
    <col min="7" max="11" width="5.875" style="10" customWidth="1"/>
    <col min="12" max="12" width="5.875" style="11" customWidth="1"/>
    <col min="13" max="13" width="7" style="10" hidden="1" customWidth="1"/>
    <col min="14" max="14" width="9" style="12" hidden="1" customWidth="1"/>
    <col min="15" max="17" width="3.625" style="28" hidden="1" customWidth="1"/>
    <col min="18" max="20" width="3.625" style="29" hidden="1" customWidth="1"/>
    <col min="21" max="21" width="4.375" style="38" hidden="1" customWidth="1"/>
    <col min="22" max="22" width="4.375" style="39" hidden="1" customWidth="1"/>
    <col min="23" max="23" width="4.375" style="38" hidden="1" customWidth="1"/>
    <col min="24" max="25" width="4.875" style="13" customWidth="1"/>
    <col min="26" max="16384" width="9" style="7"/>
  </cols>
  <sheetData>
    <row r="1" spans="1:26" ht="44.25" customHeight="1" thickBot="1">
      <c r="A1" s="74" t="s">
        <v>254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O1" s="13"/>
      <c r="P1" s="13"/>
      <c r="Q1" s="13"/>
      <c r="R1" s="13"/>
      <c r="S1" s="14"/>
      <c r="T1" s="14"/>
      <c r="U1" s="15"/>
      <c r="V1" s="15"/>
      <c r="W1" s="15"/>
    </row>
    <row r="2" spans="1:26" ht="18.75" customHeight="1" thickBot="1">
      <c r="A2" s="76" t="s">
        <v>257</v>
      </c>
      <c r="B2" s="77"/>
      <c r="C2" s="77"/>
      <c r="D2" s="77"/>
      <c r="E2" s="77"/>
      <c r="F2" s="77"/>
      <c r="G2" s="77"/>
      <c r="H2" s="77"/>
      <c r="I2" s="77"/>
      <c r="J2" s="72" t="s">
        <v>256</v>
      </c>
      <c r="K2" s="72"/>
      <c r="L2" s="73"/>
      <c r="O2" s="56"/>
      <c r="P2" s="56"/>
      <c r="Q2" s="56"/>
      <c r="R2" s="56"/>
      <c r="S2" s="14"/>
      <c r="T2" s="14"/>
      <c r="U2" s="15"/>
      <c r="V2" s="15"/>
      <c r="W2" s="15"/>
      <c r="X2" s="56"/>
      <c r="Y2" s="56"/>
    </row>
    <row r="3" spans="1:26" ht="27.75" customHeight="1">
      <c r="A3" s="71" t="s">
        <v>255</v>
      </c>
      <c r="B3" s="71"/>
      <c r="C3" s="68">
        <v>123567</v>
      </c>
      <c r="D3" s="68"/>
      <c r="E3" s="68"/>
      <c r="F3" s="16"/>
      <c r="G3" s="17" t="s">
        <v>246</v>
      </c>
      <c r="J3" s="67" t="str">
        <f>IF(OR(COUNT(M7:M84)=20,H4=passB),SUM(M7:M84)/100,"")</f>
        <v/>
      </c>
      <c r="K3" s="67"/>
      <c r="L3" s="18"/>
      <c r="O3" s="13" t="str">
        <f>IF(ISNUMBER(C3),MID(C3,4,2),11)</f>
        <v>56</v>
      </c>
      <c r="P3" s="13" t="str">
        <f>IF(ISNUMBER(C3),MID(C3,6,2),31)</f>
        <v>7</v>
      </c>
      <c r="Q3" s="13">
        <v>50</v>
      </c>
      <c r="R3" s="13">
        <v>57</v>
      </c>
      <c r="S3" s="14">
        <v>2</v>
      </c>
      <c r="T3" s="14">
        <v>3</v>
      </c>
      <c r="U3" s="15"/>
      <c r="V3" s="15"/>
      <c r="W3" s="15"/>
      <c r="X3" s="7"/>
      <c r="Y3" s="7"/>
    </row>
    <row r="4" spans="1:26" ht="18.75" customHeight="1" thickBot="1">
      <c r="B4" s="43" t="s">
        <v>248</v>
      </c>
      <c r="C4" s="79" t="s">
        <v>258</v>
      </c>
      <c r="D4" s="79"/>
      <c r="E4" s="79"/>
      <c r="F4" s="16"/>
      <c r="G4" s="43" t="s">
        <v>249</v>
      </c>
      <c r="H4" s="79"/>
      <c r="I4" s="79"/>
      <c r="J4" s="42"/>
      <c r="K4" s="42"/>
      <c r="L4" s="18"/>
      <c r="O4" s="13"/>
      <c r="P4" s="13"/>
      <c r="Q4" s="13"/>
      <c r="R4" s="13"/>
      <c r="S4" s="14"/>
      <c r="T4" s="14"/>
      <c r="U4" s="15"/>
      <c r="V4" s="15"/>
      <c r="W4" s="15"/>
      <c r="X4" s="7"/>
      <c r="Y4" s="7"/>
    </row>
    <row r="5" spans="1:26" ht="27.75" customHeight="1" thickBot="1">
      <c r="B5" s="65" t="s">
        <v>247</v>
      </c>
      <c r="C5" s="66"/>
      <c r="D5" s="66"/>
      <c r="E5" s="66"/>
      <c r="F5" s="66"/>
      <c r="G5" s="19" t="s">
        <v>240</v>
      </c>
      <c r="H5" s="19" t="s">
        <v>241</v>
      </c>
      <c r="I5" s="19" t="s">
        <v>242</v>
      </c>
      <c r="J5" s="19" t="s">
        <v>239</v>
      </c>
      <c r="K5" s="20" t="s">
        <v>243</v>
      </c>
      <c r="L5" s="10" t="s">
        <v>245</v>
      </c>
      <c r="M5" s="7" t="s">
        <v>253</v>
      </c>
      <c r="N5" s="7"/>
      <c r="O5" s="21" t="s">
        <v>241</v>
      </c>
      <c r="P5" s="21" t="s">
        <v>242</v>
      </c>
      <c r="Q5" s="21" t="s">
        <v>243</v>
      </c>
      <c r="R5" s="22" t="s">
        <v>240</v>
      </c>
      <c r="S5" s="22" t="s">
        <v>239</v>
      </c>
      <c r="T5" s="22" t="s">
        <v>0</v>
      </c>
      <c r="U5" s="23" t="s">
        <v>251</v>
      </c>
      <c r="V5" s="41" t="s">
        <v>250</v>
      </c>
      <c r="W5" s="23" t="s">
        <v>252</v>
      </c>
    </row>
    <row r="6" spans="1:26" s="13" customFormat="1" ht="15" customHeight="1">
      <c r="B6" s="24"/>
      <c r="C6" s="61">
        <f>IF(ISNUMBER($C$3),IF(AND(ISNUMBER(R7),ISNUMBER(S7)),R7+S7,""),"")</f>
        <v>101</v>
      </c>
      <c r="D6" s="25"/>
      <c r="E6" s="25" t="str">
        <f>IF(ISNUMBER($C$3),IF(ISNUMBER(T7),IF(T7&gt;0,CONCATENATE("+",T7),IF(T7=0,"",T7)),""),"")</f>
        <v/>
      </c>
      <c r="F6" s="26"/>
      <c r="G6" s="45"/>
      <c r="H6" s="45"/>
      <c r="I6" s="45"/>
      <c r="J6" s="45"/>
      <c r="K6" s="46"/>
      <c r="L6" s="27"/>
      <c r="M6" s="10"/>
      <c r="O6" s="28"/>
      <c r="P6" s="28"/>
      <c r="Q6" s="28"/>
      <c r="R6" s="29"/>
      <c r="S6" s="29"/>
      <c r="T6" s="29"/>
      <c r="U6" s="30"/>
      <c r="V6" s="40"/>
      <c r="W6" s="30"/>
    </row>
    <row r="7" spans="1:26" s="13" customFormat="1" ht="27.75" customHeight="1">
      <c r="B7" s="31">
        <f>IF(ISNUMBER(R7),MAX(B$6:B6)+1,"")</f>
        <v>1</v>
      </c>
      <c r="C7" s="62"/>
      <c r="D7" s="57" t="str">
        <f>IF(ISNUMBER($C$3),IF(V7="x","X",HLOOKUP("element",EleTab,R7+1,FALSE)),"")</f>
        <v>Sn</v>
      </c>
      <c r="E7" s="32"/>
      <c r="F7" s="33"/>
      <c r="G7" s="47"/>
      <c r="H7" s="48"/>
      <c r="I7" s="49"/>
      <c r="J7" s="50"/>
      <c r="K7" s="51"/>
      <c r="L7" s="44" t="str">
        <f>IF(AND(ISNUMBER(M7),$C$4=passA),M7,"")</f>
        <v/>
      </c>
      <c r="M7" s="34" t="str">
        <f>IF(COUNT(G7:K7)=5,IF(G7=R7,1,0)+IF(H7=O7,1,0)+IF(I7=P7,1,0)+IF(J7=S7,1,0)+IF(K7=Q7,1,0),"")</f>
        <v/>
      </c>
      <c r="O7" s="28">
        <f>C6</f>
        <v>101</v>
      </c>
      <c r="P7" s="28">
        <f>R7</f>
        <v>50</v>
      </c>
      <c r="Q7" s="28">
        <f>R7-T7</f>
        <v>50</v>
      </c>
      <c r="R7" s="29">
        <f>MOD(a*R3+b,m)+1</f>
        <v>50</v>
      </c>
      <c r="S7" s="29">
        <f>IF(MOD(b*S3+a,6)-3+R7&gt;0,MOD(b*S3+a,6)-3+R7,0)</f>
        <v>51</v>
      </c>
      <c r="T7" s="29">
        <f>IF(W7="x",0,IF(MOD(b*T3+a,7)-3&lt;R7,MOD(b*T3+a,7)-3,0))</f>
        <v>0</v>
      </c>
      <c r="U7" s="30"/>
      <c r="V7" s="40"/>
      <c r="W7" s="30" t="s">
        <v>244</v>
      </c>
    </row>
    <row r="8" spans="1:26" s="13" customFormat="1" ht="15" customHeight="1" thickBot="1">
      <c r="B8" s="35" t="str">
        <f>IF(ISNUMBER(R8),MAX(B$6:B7)+1,"")</f>
        <v/>
      </c>
      <c r="C8" s="63">
        <f>IF(ISNUMBER($C$3),IF(OR(U7&lt;&gt;"x",V7="x"),R7,""),"")</f>
        <v>50</v>
      </c>
      <c r="D8" s="58"/>
      <c r="E8" s="36"/>
      <c r="F8" s="37"/>
      <c r="G8" s="52"/>
      <c r="H8" s="52"/>
      <c r="I8" s="52"/>
      <c r="J8" s="52"/>
      <c r="K8" s="53"/>
      <c r="L8" s="44" t="str">
        <f>IF(AND(ISNUMBER(M8),$C$4=passA),M8,"")</f>
        <v/>
      </c>
      <c r="M8" s="34" t="str">
        <f t="shared" ref="M8:M69" si="0">IF(COUNT(G8:K8)=5,IF(G8=R8,1,0)+IF(H8=O8,1,0)+IF(I8=P8,1,0)+IF(J8=S8,1,0)+IF(K8=Q8,1,0),"")</f>
        <v/>
      </c>
      <c r="O8" s="28"/>
      <c r="P8" s="28"/>
      <c r="Q8" s="28"/>
      <c r="R8" s="29"/>
      <c r="S8" s="29"/>
      <c r="T8" s="29"/>
      <c r="U8" s="30"/>
      <c r="V8" s="40"/>
      <c r="W8" s="30"/>
    </row>
    <row r="9" spans="1:26" ht="9" customHeight="1" thickBot="1">
      <c r="B9" s="13" t="str">
        <f>IF(ISNUMBER(R9),MAX(B$6:B8)+1,"")</f>
        <v/>
      </c>
      <c r="C9" s="64"/>
      <c r="D9" s="59"/>
      <c r="G9" s="54"/>
      <c r="H9" s="54"/>
      <c r="I9" s="54"/>
      <c r="J9" s="54"/>
      <c r="K9" s="54"/>
      <c r="L9" s="44" t="str">
        <f>IF(AND(ISNUMBER(M9),$C$4=passA),M9,"")</f>
        <v/>
      </c>
      <c r="M9" s="34" t="str">
        <f t="shared" si="0"/>
        <v/>
      </c>
    </row>
    <row r="10" spans="1:26" s="13" customFormat="1" ht="15" customHeight="1">
      <c r="B10" s="24"/>
      <c r="C10" s="61">
        <f>IF(ISNUMBER($C$3),IF(AND(ISNUMBER(R11),ISNUMBER(S11)),R11+S11,""),"")</f>
        <v>18</v>
      </c>
      <c r="D10" s="60"/>
      <c r="E10" s="25" t="str">
        <f>IF(ISNUMBER($C$3),IF(ISNUMBER(T11),IF(T11&gt;0,CONCATENATE("+",T11),IF(T11=0,"",T11)),""),"")</f>
        <v/>
      </c>
      <c r="F10" s="26"/>
      <c r="G10" s="45"/>
      <c r="H10" s="45"/>
      <c r="I10" s="45"/>
      <c r="J10" s="45"/>
      <c r="K10" s="46"/>
      <c r="L10" s="44"/>
      <c r="M10" s="10"/>
      <c r="O10" s="28"/>
      <c r="P10" s="28"/>
      <c r="Q10" s="28"/>
      <c r="R10" s="29"/>
      <c r="S10" s="29"/>
      <c r="T10" s="29"/>
      <c r="U10" s="30"/>
      <c r="V10" s="40"/>
      <c r="W10" s="30"/>
    </row>
    <row r="11" spans="1:26" s="13" customFormat="1" ht="27.75" customHeight="1">
      <c r="B11" s="31">
        <f>IF(ISNUMBER(R11),MAX(B$6:B10)+1,"")</f>
        <v>2</v>
      </c>
      <c r="C11" s="62"/>
      <c r="D11" s="57" t="str">
        <f>IF(ISNUMBER($C$3),IF(V11="x","X",HLOOKUP("element",EleTab,R11+1,FALSE)),"")</f>
        <v>O</v>
      </c>
      <c r="E11" s="32"/>
      <c r="F11" s="33"/>
      <c r="G11" s="47"/>
      <c r="H11" s="48"/>
      <c r="I11" s="49"/>
      <c r="J11" s="50"/>
      <c r="K11" s="51"/>
      <c r="L11" s="44" t="str">
        <f>IF(AND(ISNUMBER(M11),$C$4=passA),M11,"")</f>
        <v/>
      </c>
      <c r="M11" s="34" t="str">
        <f>IF(COUNT(G11:K11)=5,IF(G11=R11,1,0)+IF(H11=O11,1,0)+IF(I11=P11,1,0)+IF(J11=S11,1,0)+IF(K11=Q11,1,0),"")</f>
        <v/>
      </c>
      <c r="O11" s="28">
        <f>C10</f>
        <v>18</v>
      </c>
      <c r="P11" s="28">
        <f>R11</f>
        <v>8</v>
      </c>
      <c r="Q11" s="28">
        <f>R11-T11</f>
        <v>8</v>
      </c>
      <c r="R11" s="29">
        <f>MOD(a*R7+b,m)+1</f>
        <v>8</v>
      </c>
      <c r="S11" s="29">
        <f>IF(MOD(b*S7+a,6)-3+R11&gt;0,MOD(b*S7+a,6)-3+R11,0)</f>
        <v>10</v>
      </c>
      <c r="T11" s="29">
        <f>IF(W11="x",0,IF(MOD(b*T7+a,7)-3&lt;R11,MOD(b*T7+a,7)-3,0))</f>
        <v>0</v>
      </c>
      <c r="U11" s="30"/>
      <c r="V11" s="40"/>
      <c r="W11" s="30" t="s">
        <v>244</v>
      </c>
    </row>
    <row r="12" spans="1:26" s="13" customFormat="1" ht="15" customHeight="1" thickBot="1">
      <c r="B12" s="35" t="str">
        <f>IF(ISNUMBER(R12),MAX(B$6:B11)+1,"")</f>
        <v/>
      </c>
      <c r="C12" s="63">
        <f>IF(ISNUMBER($C$3),IF(OR(U11&lt;&gt;"x",V11="x"),R11,""),"")</f>
        <v>8</v>
      </c>
      <c r="D12" s="58"/>
      <c r="E12" s="36"/>
      <c r="F12" s="37"/>
      <c r="G12" s="52"/>
      <c r="H12" s="52"/>
      <c r="I12" s="52"/>
      <c r="J12" s="52"/>
      <c r="K12" s="53"/>
      <c r="L12" s="44" t="str">
        <f>IF(AND(ISNUMBER(M12),$C$4=passA),M12,"")</f>
        <v/>
      </c>
      <c r="M12" s="34" t="str">
        <f t="shared" ref="M12" si="1">IF(COUNT(G12:K12)=5,IF(G12=R12,1,0)+IF(H12=O12,1,0)+IF(I12=P12,1,0)+IF(J12=S12,1,0)+IF(K12=Q12,1,0),"")</f>
        <v/>
      </c>
      <c r="O12" s="28"/>
      <c r="P12" s="28"/>
      <c r="Q12" s="28"/>
      <c r="R12" s="29"/>
      <c r="S12" s="29"/>
      <c r="T12" s="29"/>
      <c r="U12" s="30"/>
      <c r="V12" s="40"/>
      <c r="W12" s="30"/>
    </row>
    <row r="13" spans="1:26" ht="9" customHeight="1" thickBot="1">
      <c r="B13" s="13" t="str">
        <f>IF(ISNUMBER(R13),MAX(B$6:B12)+1,"")</f>
        <v/>
      </c>
      <c r="C13" s="64"/>
      <c r="D13" s="59"/>
      <c r="G13" s="54"/>
      <c r="H13" s="54"/>
      <c r="I13" s="54"/>
      <c r="J13" s="54"/>
      <c r="K13" s="54"/>
      <c r="L13" s="44" t="str">
        <f>IF(AND(ISNUMBER(M13),$C$4=passA),M13,"")</f>
        <v/>
      </c>
      <c r="M13" s="34" t="str">
        <f t="shared" si="0"/>
        <v/>
      </c>
      <c r="N13" s="7"/>
    </row>
    <row r="14" spans="1:26" s="13" customFormat="1" ht="15" customHeight="1">
      <c r="B14" s="24"/>
      <c r="C14" s="61">
        <f>IF(ISNUMBER($C$3),IF(AND(ISNUMBER(R15),ISNUMBER(S15)),R15+S15,""),"")</f>
        <v>9</v>
      </c>
      <c r="D14" s="60"/>
      <c r="E14" s="25" t="str">
        <f>IF(ISNUMBER($C$3),IF(ISNUMBER(T15),IF(T15&gt;0,CONCATENATE("+",T15),IF(T15=0,"",T15)),""),"")</f>
        <v/>
      </c>
      <c r="F14" s="26"/>
      <c r="G14" s="45"/>
      <c r="H14" s="45"/>
      <c r="I14" s="45"/>
      <c r="J14" s="45"/>
      <c r="K14" s="46"/>
      <c r="L14" s="44"/>
      <c r="M14" s="10"/>
      <c r="O14" s="28"/>
      <c r="P14" s="28"/>
      <c r="Q14" s="28"/>
      <c r="R14" s="29"/>
      <c r="S14" s="29"/>
      <c r="T14" s="29"/>
      <c r="U14" s="30"/>
      <c r="V14" s="40"/>
      <c r="W14" s="30"/>
    </row>
    <row r="15" spans="1:26" s="13" customFormat="1" ht="27.75" customHeight="1">
      <c r="B15" s="31">
        <f>IF(ISNUMBER(R15),MAX(B$6:B14)+1,"")</f>
        <v>3</v>
      </c>
      <c r="C15" s="62"/>
      <c r="D15" s="57" t="str">
        <f>IF(ISNUMBER($C$3),IF(V15="x","X",HLOOKUP("element",EleTab,R15+1,FALSE)),"")</f>
        <v>C</v>
      </c>
      <c r="E15" s="32"/>
      <c r="F15" s="33"/>
      <c r="G15" s="47"/>
      <c r="H15" s="48"/>
      <c r="I15" s="49"/>
      <c r="J15" s="50"/>
      <c r="K15" s="51"/>
      <c r="L15" s="44" t="str">
        <f>IF(AND(ISNUMBER(M15),$C$4=passA),M15,"")</f>
        <v/>
      </c>
      <c r="M15" s="34" t="str">
        <f>IF(COUNT(G15:K15)=5,IF(G15=R15,1,0)+IF(H15=O15,1,0)+IF(I15=P15,1,0)+IF(J15=S15,1,0)+IF(K15=Q15,1,0),"")</f>
        <v/>
      </c>
      <c r="O15" s="28">
        <f>C14</f>
        <v>9</v>
      </c>
      <c r="P15" s="28">
        <f>R15</f>
        <v>6</v>
      </c>
      <c r="Q15" s="28">
        <f>R15-T15</f>
        <v>6</v>
      </c>
      <c r="R15" s="29">
        <f>MOD(a*R11+b,m)+1</f>
        <v>6</v>
      </c>
      <c r="S15" s="29">
        <f>IF(MOD(b*S11+a,6)-3+R15&gt;0,MOD(b*S11+a,6)-3+R15,0)</f>
        <v>3</v>
      </c>
      <c r="T15" s="29">
        <f>IF(W15="x",0,IF(MOD(b*T11+a,7)-3&lt;R15,MOD(b*T11+a,7)-3,0))</f>
        <v>0</v>
      </c>
      <c r="U15" s="30"/>
      <c r="V15" s="40"/>
      <c r="W15" s="30" t="s">
        <v>244</v>
      </c>
      <c r="Z15" s="75"/>
    </row>
    <row r="16" spans="1:26" s="13" customFormat="1" ht="15" customHeight="1" thickBot="1">
      <c r="B16" s="35" t="str">
        <f>IF(ISNUMBER(R16),MAX(B$6:B15)+1,"")</f>
        <v/>
      </c>
      <c r="C16" s="63">
        <f>IF(ISNUMBER($C$3),IF(OR(U15&lt;&gt;"x",V15="x"),R15,""),"")</f>
        <v>6</v>
      </c>
      <c r="D16" s="58"/>
      <c r="E16" s="36"/>
      <c r="F16" s="37"/>
      <c r="G16" s="52"/>
      <c r="H16" s="52"/>
      <c r="I16" s="52"/>
      <c r="J16" s="52"/>
      <c r="K16" s="53"/>
      <c r="L16" s="44" t="str">
        <f>IF(AND(ISNUMBER(M16),$C$4=passA),M16,"")</f>
        <v/>
      </c>
      <c r="M16" s="34" t="str">
        <f t="shared" ref="M16" si="2">IF(COUNT(G16:K16)=5,IF(G16=R16,1,0)+IF(H16=O16,1,0)+IF(I16=P16,1,0)+IF(J16=S16,1,0)+IF(K16=Q16,1,0),"")</f>
        <v/>
      </c>
      <c r="O16" s="28"/>
      <c r="P16" s="28"/>
      <c r="Q16" s="28"/>
      <c r="R16" s="29"/>
      <c r="S16" s="29"/>
      <c r="T16" s="29"/>
      <c r="U16" s="30"/>
      <c r="V16" s="40"/>
      <c r="W16" s="30"/>
    </row>
    <row r="17" spans="2:23" ht="9" customHeight="1" thickBot="1">
      <c r="B17" s="13" t="str">
        <f>IF(ISNUMBER(R17),MAX(B$6:B16)+1,"")</f>
        <v/>
      </c>
      <c r="C17" s="64"/>
      <c r="D17" s="59"/>
      <c r="G17" s="54"/>
      <c r="H17" s="54"/>
      <c r="I17" s="54"/>
      <c r="J17" s="54"/>
      <c r="K17" s="54"/>
      <c r="L17" s="44" t="str">
        <f>IF(AND(ISNUMBER(M17),$C$4=passA),M17,"")</f>
        <v/>
      </c>
      <c r="M17" s="34" t="str">
        <f t="shared" si="0"/>
        <v/>
      </c>
    </row>
    <row r="18" spans="2:23" s="13" customFormat="1" ht="15" customHeight="1">
      <c r="B18" s="24"/>
      <c r="C18" s="61">
        <f>IF(ISNUMBER($C$3),IF(AND(ISNUMBER(R19),ISNUMBER(S19)),R19+S19,""),"")</f>
        <v>90</v>
      </c>
      <c r="D18" s="60"/>
      <c r="E18" s="25" t="str">
        <f>IF(ISNUMBER($C$3),IF(ISNUMBER(T19),IF(T19&gt;0,CONCATENATE("+",T19),IF(T19=0,"",T19)),""),"")</f>
        <v/>
      </c>
      <c r="F18" s="26"/>
      <c r="G18" s="45"/>
      <c r="H18" s="45"/>
      <c r="I18" s="45"/>
      <c r="J18" s="45"/>
      <c r="K18" s="46"/>
      <c r="L18" s="44"/>
      <c r="M18" s="10"/>
      <c r="O18" s="28"/>
      <c r="P18" s="28"/>
      <c r="Q18" s="28"/>
      <c r="R18" s="29"/>
      <c r="S18" s="29"/>
      <c r="T18" s="29"/>
      <c r="U18" s="30"/>
      <c r="V18" s="40"/>
      <c r="W18" s="30"/>
    </row>
    <row r="19" spans="2:23" s="13" customFormat="1" ht="27.75" customHeight="1">
      <c r="B19" s="31">
        <f>IF(ISNUMBER(R19),MAX(B$6:B18)+1,"")</f>
        <v>4</v>
      </c>
      <c r="C19" s="62"/>
      <c r="D19" s="57" t="str">
        <f>IF(ISNUMBER($C$3),IF(V19="x","X",HLOOKUP("element",EleTab,R19+1,FALSE)),"")</f>
        <v>Ru</v>
      </c>
      <c r="E19" s="32"/>
      <c r="F19" s="33"/>
      <c r="G19" s="47"/>
      <c r="H19" s="48"/>
      <c r="I19" s="49"/>
      <c r="J19" s="50"/>
      <c r="K19" s="51"/>
      <c r="L19" s="44" t="str">
        <f>IF(AND(ISNUMBER(M19),$C$4=passA),M19,"")</f>
        <v/>
      </c>
      <c r="M19" s="34" t="str">
        <f>IF(COUNT(G19:K19)=5,IF(G19=R19,1,0)+IF(H19=O19,1,0)+IF(I19=P19,1,0)+IF(J19=S19,1,0)+IF(K19=Q19,1,0),"")</f>
        <v/>
      </c>
      <c r="O19" s="28">
        <f>C18</f>
        <v>90</v>
      </c>
      <c r="P19" s="28">
        <f>R19</f>
        <v>44</v>
      </c>
      <c r="Q19" s="28">
        <f>R19-T19</f>
        <v>44</v>
      </c>
      <c r="R19" s="29">
        <f>MOD(a*R15+b,m)+1</f>
        <v>44</v>
      </c>
      <c r="S19" s="29">
        <f>IF(MOD(b*S15+a,6)-3+R19&gt;0,MOD(b*S15+a,6)-3+R19,0)</f>
        <v>46</v>
      </c>
      <c r="T19" s="29">
        <f>IF(W19="x",0,IF(MOD(b*T15+a,7)-3&lt;R19,MOD(b*T15+a,7)-3,0))</f>
        <v>0</v>
      </c>
      <c r="U19" s="30"/>
      <c r="V19" s="40"/>
      <c r="W19" s="30" t="s">
        <v>244</v>
      </c>
    </row>
    <row r="20" spans="2:23" s="13" customFormat="1" ht="15" customHeight="1" thickBot="1">
      <c r="B20" s="35" t="str">
        <f>IF(ISNUMBER(R20),MAX(B$6:B19)+1,"")</f>
        <v/>
      </c>
      <c r="C20" s="63">
        <f>IF(ISNUMBER($C$3),IF(OR(U19&lt;&gt;"x",V19="x"),R19,""),"")</f>
        <v>44</v>
      </c>
      <c r="D20" s="58"/>
      <c r="E20" s="36"/>
      <c r="F20" s="37"/>
      <c r="G20" s="52"/>
      <c r="H20" s="52"/>
      <c r="I20" s="52"/>
      <c r="J20" s="52"/>
      <c r="K20" s="53"/>
      <c r="L20" s="44" t="str">
        <f>IF(AND(ISNUMBER(M20),$C$4=passA),M20,"")</f>
        <v/>
      </c>
      <c r="M20" s="34" t="str">
        <f t="shared" ref="M20" si="3">IF(COUNT(G20:K20)=5,IF(G20=R20,1,0)+IF(H20=O20,1,0)+IF(I20=P20,1,0)+IF(J20=S20,1,0)+IF(K20=Q20,1,0),"")</f>
        <v/>
      </c>
      <c r="O20" s="28"/>
      <c r="P20" s="28"/>
      <c r="Q20" s="28"/>
      <c r="R20" s="29"/>
      <c r="S20" s="29"/>
      <c r="T20" s="29"/>
      <c r="U20" s="30"/>
      <c r="V20" s="40"/>
      <c r="W20" s="30"/>
    </row>
    <row r="21" spans="2:23" ht="9" customHeight="1" thickBot="1">
      <c r="B21" s="13" t="str">
        <f>IF(ISNUMBER(R21),MAX(B$6:B20)+1,"")</f>
        <v/>
      </c>
      <c r="C21" s="64"/>
      <c r="D21" s="59"/>
      <c r="G21" s="54"/>
      <c r="H21" s="54"/>
      <c r="I21" s="54"/>
      <c r="J21" s="54"/>
      <c r="K21" s="54"/>
      <c r="L21" s="44" t="str">
        <f>IF(AND(ISNUMBER(M21),$C$4=passA),M21,"")</f>
        <v/>
      </c>
      <c r="M21" s="34" t="str">
        <f t="shared" si="0"/>
        <v/>
      </c>
      <c r="N21" s="7"/>
    </row>
    <row r="22" spans="2:23" s="13" customFormat="1" ht="15" customHeight="1">
      <c r="B22" s="24"/>
      <c r="C22" s="61">
        <f>IF(ISNUMBER($C$3),IF(AND(ISNUMBER(R23),ISNUMBER(S23)),R23+S23,""),"")</f>
        <v>41</v>
      </c>
      <c r="D22" s="60"/>
      <c r="E22" s="25">
        <f>IF(ISNUMBER($C$3),IF(ISNUMBER(T23),IF(T23&gt;0,CONCATENATE("+",T23),IF(T23=0,"",T23)),""),"")</f>
        <v>-3</v>
      </c>
      <c r="F22" s="26"/>
      <c r="G22" s="45"/>
      <c r="H22" s="45"/>
      <c r="I22" s="45"/>
      <c r="J22" s="45"/>
      <c r="K22" s="46"/>
      <c r="L22" s="44"/>
      <c r="M22" s="10"/>
      <c r="O22" s="28"/>
      <c r="P22" s="28"/>
      <c r="Q22" s="28"/>
      <c r="R22" s="29"/>
      <c r="S22" s="29"/>
      <c r="T22" s="29"/>
      <c r="U22" s="30"/>
      <c r="V22" s="40"/>
      <c r="W22" s="30"/>
    </row>
    <row r="23" spans="2:23" s="13" customFormat="1" ht="27.75" customHeight="1">
      <c r="B23" s="31">
        <f>IF(ISNUMBER(R23),MAX(B$6:B22)+1,"")</f>
        <v>5</v>
      </c>
      <c r="C23" s="62"/>
      <c r="D23" s="57" t="str">
        <f>IF(ISNUMBER($C$3),IF(V23="x","X",HLOOKUP("element",EleTab,R23+1,FALSE)),"")</f>
        <v>Ti</v>
      </c>
      <c r="E23" s="32"/>
      <c r="F23" s="33"/>
      <c r="G23" s="47"/>
      <c r="H23" s="48"/>
      <c r="I23" s="49"/>
      <c r="J23" s="50"/>
      <c r="K23" s="51"/>
      <c r="L23" s="44" t="str">
        <f>IF(AND(ISNUMBER(M23),$C$4=passA),M23,"")</f>
        <v/>
      </c>
      <c r="M23" s="34" t="str">
        <f>IF(COUNT(G23:K23)=5,IF(G23=R23,1,0)+IF(H23=O23,1,0)+IF(I23=P23,1,0)+IF(J23=S23,1,0)+IF(K23=Q23,1,0),"")</f>
        <v/>
      </c>
      <c r="O23" s="28">
        <f>C22</f>
        <v>41</v>
      </c>
      <c r="P23" s="28">
        <f>R23</f>
        <v>22</v>
      </c>
      <c r="Q23" s="28">
        <f>R23-T23</f>
        <v>25</v>
      </c>
      <c r="R23" s="29">
        <f>MOD(a*R19+b,m)+1</f>
        <v>22</v>
      </c>
      <c r="S23" s="29">
        <f>IF(MOD(b*S19+a,6)-3+R23&gt;0,MOD(b*S19+a,6)-3+R23,0)</f>
        <v>19</v>
      </c>
      <c r="T23" s="29">
        <f>IF(W23="x",0,IF(MOD(b*T19+a,7)-3&lt;R23,MOD(b*T19+a,7)-3,0))</f>
        <v>-3</v>
      </c>
      <c r="U23" s="30"/>
      <c r="V23" s="40"/>
      <c r="W23" s="30"/>
    </row>
    <row r="24" spans="2:23" s="13" customFormat="1" ht="15" customHeight="1" thickBot="1">
      <c r="B24" s="35" t="str">
        <f>IF(ISNUMBER(R24),MAX(B$6:B23)+1,"")</f>
        <v/>
      </c>
      <c r="C24" s="63">
        <f>IF(ISNUMBER($C$3),IF(OR(U23&lt;&gt;"x",V23="x"),R23,""),"")</f>
        <v>22</v>
      </c>
      <c r="D24" s="58"/>
      <c r="E24" s="36"/>
      <c r="F24" s="37"/>
      <c r="G24" s="52"/>
      <c r="H24" s="52"/>
      <c r="I24" s="52"/>
      <c r="J24" s="52"/>
      <c r="K24" s="53"/>
      <c r="L24" s="44" t="str">
        <f>IF(AND(ISNUMBER(M24),$C$4=passA),M24,"")</f>
        <v/>
      </c>
      <c r="M24" s="34" t="str">
        <f t="shared" ref="M24" si="4">IF(COUNT(G24:K24)=5,IF(G24=R24,1,0)+IF(H24=O24,1,0)+IF(I24=P24,1,0)+IF(J24=S24,1,0)+IF(K24=Q24,1,0),"")</f>
        <v/>
      </c>
      <c r="O24" s="28"/>
      <c r="P24" s="28"/>
      <c r="Q24" s="28"/>
      <c r="R24" s="29"/>
      <c r="S24" s="29"/>
      <c r="T24" s="29"/>
      <c r="U24" s="30"/>
      <c r="V24" s="40"/>
      <c r="W24" s="30"/>
    </row>
    <row r="25" spans="2:23" ht="9" customHeight="1" thickBot="1">
      <c r="B25" s="13" t="str">
        <f>IF(ISNUMBER(R25),MAX(B$6:B24)+1,"")</f>
        <v/>
      </c>
      <c r="C25" s="64"/>
      <c r="D25" s="59"/>
      <c r="G25" s="54"/>
      <c r="H25" s="54"/>
      <c r="I25" s="54"/>
      <c r="J25" s="54"/>
      <c r="K25" s="54"/>
      <c r="L25" s="44" t="str">
        <f>IF(AND(ISNUMBER(M25),$C$4=passA),M25,"")</f>
        <v/>
      </c>
      <c r="M25" s="34" t="str">
        <f t="shared" si="0"/>
        <v/>
      </c>
    </row>
    <row r="26" spans="2:23" s="13" customFormat="1" ht="15" customHeight="1">
      <c r="B26" s="24"/>
      <c r="C26" s="61">
        <f>IF(ISNUMBER($C$3),IF(AND(ISNUMBER(R27),ISNUMBER(S27)),R27+S27,""),"")</f>
        <v>80</v>
      </c>
      <c r="D26" s="60"/>
      <c r="E26" s="25">
        <f>IF(ISNUMBER($C$3),IF(ISNUMBER(T27),IF(T27&gt;0,CONCATENATE("+",T27),IF(T27=0,"",T27)),""),"")</f>
        <v>-3</v>
      </c>
      <c r="F26" s="26"/>
      <c r="G26" s="45"/>
      <c r="H26" s="45"/>
      <c r="I26" s="45"/>
      <c r="J26" s="45"/>
      <c r="K26" s="46"/>
      <c r="L26" s="44"/>
      <c r="M26" s="10"/>
      <c r="O26" s="28"/>
      <c r="P26" s="28"/>
      <c r="Q26" s="28"/>
      <c r="R26" s="29"/>
      <c r="S26" s="29"/>
      <c r="T26" s="29"/>
      <c r="U26" s="30"/>
      <c r="V26" s="40"/>
      <c r="W26" s="30"/>
    </row>
    <row r="27" spans="2:23" s="13" customFormat="1" ht="27.75" customHeight="1">
      <c r="B27" s="31">
        <f>IF(ISNUMBER(R27),MAX(B$6:B26)+1,"")</f>
        <v>6</v>
      </c>
      <c r="C27" s="62"/>
      <c r="D27" s="57" t="str">
        <f>IF(ISNUMBER($C$3),IF(V27="x","X",HLOOKUP("element",EleTab,R27+1,FALSE)),"")</f>
        <v>Zr</v>
      </c>
      <c r="E27" s="32"/>
      <c r="F27" s="33"/>
      <c r="G27" s="47"/>
      <c r="H27" s="48"/>
      <c r="I27" s="49"/>
      <c r="J27" s="50"/>
      <c r="K27" s="51"/>
      <c r="L27" s="44" t="str">
        <f>IF(AND(ISNUMBER(M27),$C$4=passA),M27,"")</f>
        <v/>
      </c>
      <c r="M27" s="34" t="str">
        <f>IF(COUNT(G27:K27)=5,IF(G27=R27,1,0)+IF(H27=O27,1,0)+IF(I27=P27,1,0)+IF(J27=S27,1,0)+IF(K27=Q27,1,0),"")</f>
        <v/>
      </c>
      <c r="O27" s="28">
        <f>C26</f>
        <v>80</v>
      </c>
      <c r="P27" s="28">
        <f>R27</f>
        <v>40</v>
      </c>
      <c r="Q27" s="28">
        <f>R27-T27</f>
        <v>43</v>
      </c>
      <c r="R27" s="29">
        <f>MOD(a*R23+b,m)+1</f>
        <v>40</v>
      </c>
      <c r="S27" s="29">
        <f>IF(MOD(b*S23+a,6)-3+R27&gt;0,MOD(b*S23+a,6)-3+R27,0)</f>
        <v>40</v>
      </c>
      <c r="T27" s="29">
        <f>IF(W27="x",0,IF(MOD(b*T23+a,7)-3&lt;R27,MOD(b*T23+a,7)-3,0))</f>
        <v>-3</v>
      </c>
      <c r="U27" s="30"/>
      <c r="V27" s="40"/>
      <c r="W27" s="30"/>
    </row>
    <row r="28" spans="2:23" s="13" customFormat="1" ht="15" customHeight="1" thickBot="1">
      <c r="B28" s="35" t="str">
        <f>IF(ISNUMBER(R28),MAX(B$6:B27)+1,"")</f>
        <v/>
      </c>
      <c r="C28" s="63">
        <f>IF(ISNUMBER($C$3),IF(OR(U27&lt;&gt;"x",V27="x"),R27,""),"")</f>
        <v>40</v>
      </c>
      <c r="D28" s="58"/>
      <c r="E28" s="36"/>
      <c r="F28" s="37"/>
      <c r="G28" s="52"/>
      <c r="H28" s="52"/>
      <c r="I28" s="52"/>
      <c r="J28" s="52"/>
      <c r="K28" s="53"/>
      <c r="L28" s="44" t="str">
        <f>IF(AND(ISNUMBER(M28),$C$4=passA),M28,"")</f>
        <v/>
      </c>
      <c r="M28" s="34" t="str">
        <f t="shared" ref="M28" si="5">IF(COUNT(G28:K28)=5,IF(G28=R28,1,0)+IF(H28=O28,1,0)+IF(I28=P28,1,0)+IF(J28=S28,1,0)+IF(K28=Q28,1,0),"")</f>
        <v/>
      </c>
      <c r="O28" s="28"/>
      <c r="P28" s="28"/>
      <c r="Q28" s="28"/>
      <c r="R28" s="29"/>
      <c r="S28" s="29"/>
      <c r="T28" s="29"/>
      <c r="U28" s="30"/>
      <c r="V28" s="40"/>
      <c r="W28" s="30"/>
    </row>
    <row r="29" spans="2:23" ht="9" customHeight="1" thickBot="1">
      <c r="B29" s="13" t="str">
        <f>IF(ISNUMBER(R29),MAX(B$6:B28)+1,"")</f>
        <v/>
      </c>
      <c r="C29" s="64"/>
      <c r="D29" s="59"/>
      <c r="G29" s="54"/>
      <c r="H29" s="54"/>
      <c r="I29" s="54"/>
      <c r="J29" s="54"/>
      <c r="K29" s="54"/>
      <c r="L29" s="44" t="str">
        <f>IF(AND(ISNUMBER(M29),$C$4=passA),M29,"")</f>
        <v/>
      </c>
      <c r="M29" s="34" t="str">
        <f t="shared" si="0"/>
        <v/>
      </c>
      <c r="N29" s="7"/>
    </row>
    <row r="30" spans="2:23" s="13" customFormat="1" ht="15" customHeight="1">
      <c r="B30" s="24"/>
      <c r="C30" s="61">
        <f>IF(ISNUMBER($C$3),IF(AND(ISNUMBER(R31),ISNUMBER(S31)),R31+S31,""),"")</f>
        <v>93</v>
      </c>
      <c r="D30" s="60"/>
      <c r="E30" s="25">
        <f>IF(ISNUMBER($C$3),IF(ISNUMBER(T31),IF(T31&gt;0,CONCATENATE("+",T31),IF(T31=0,"",T31)),""),"")</f>
        <v>-3</v>
      </c>
      <c r="F30" s="26"/>
      <c r="G30" s="45"/>
      <c r="H30" s="45"/>
      <c r="I30" s="45"/>
      <c r="J30" s="45"/>
      <c r="K30" s="46"/>
      <c r="L30" s="44"/>
      <c r="M30" s="10"/>
      <c r="O30" s="28"/>
      <c r="P30" s="28"/>
      <c r="Q30" s="28"/>
      <c r="R30" s="29"/>
      <c r="S30" s="29"/>
      <c r="T30" s="29"/>
      <c r="U30" s="30"/>
      <c r="V30" s="40"/>
      <c r="W30" s="30"/>
    </row>
    <row r="31" spans="2:23" s="13" customFormat="1" ht="27.75" customHeight="1">
      <c r="B31" s="31">
        <f>IF(ISNUMBER(R31),MAX(B$6:B30)+1,"")</f>
        <v>7</v>
      </c>
      <c r="C31" s="62"/>
      <c r="D31" s="57" t="str">
        <f>IF(ISNUMBER($C$3),IF(V31="x","X",HLOOKUP("element",EleTab,R31+1,FALSE)),"")</f>
        <v>Cd</v>
      </c>
      <c r="E31" s="32"/>
      <c r="F31" s="33"/>
      <c r="G31" s="47"/>
      <c r="H31" s="48"/>
      <c r="I31" s="49"/>
      <c r="J31" s="50"/>
      <c r="K31" s="51"/>
      <c r="L31" s="44" t="str">
        <f>IF(AND(ISNUMBER(M31),$C$4=passA),M31,"")</f>
        <v/>
      </c>
      <c r="M31" s="34" t="str">
        <f>IF(COUNT(G31:K31)=5,IF(G31=R31,1,0)+IF(H31=O31,1,0)+IF(I31=P31,1,0)+IF(J31=S31,1,0)+IF(K31=Q31,1,0),"")</f>
        <v/>
      </c>
      <c r="O31" s="28">
        <f>C30</f>
        <v>93</v>
      </c>
      <c r="P31" s="28">
        <f>R31</f>
        <v>48</v>
      </c>
      <c r="Q31" s="28">
        <f>R31-T31</f>
        <v>51</v>
      </c>
      <c r="R31" s="29">
        <f>MOD(a*R27+b,m)+1</f>
        <v>48</v>
      </c>
      <c r="S31" s="29">
        <f>IF(MOD(b*S27+a,6)-3+R31&gt;0,MOD(b*S27+a,6)-3+R31,0)</f>
        <v>45</v>
      </c>
      <c r="T31" s="29">
        <f>IF(W31="x",0,IF(MOD(b*T27+a,7)-3&lt;R31,MOD(b*T27+a,7)-3,0))</f>
        <v>-3</v>
      </c>
      <c r="U31" s="30"/>
      <c r="V31" s="40"/>
      <c r="W31" s="30"/>
    </row>
    <row r="32" spans="2:23" s="13" customFormat="1" ht="15" customHeight="1" thickBot="1">
      <c r="B32" s="35" t="str">
        <f>IF(ISNUMBER(R32),MAX(B$6:B31)+1,"")</f>
        <v/>
      </c>
      <c r="C32" s="63">
        <f>IF(ISNUMBER($C$3),IF(OR(U31&lt;&gt;"x",V31="x"),R31,""),"")</f>
        <v>48</v>
      </c>
      <c r="D32" s="58"/>
      <c r="E32" s="36"/>
      <c r="F32" s="37"/>
      <c r="G32" s="52"/>
      <c r="H32" s="52"/>
      <c r="I32" s="52"/>
      <c r="J32" s="52"/>
      <c r="K32" s="53"/>
      <c r="L32" s="44" t="str">
        <f>IF(AND(ISNUMBER(M32),$C$4=passA),M32,"")</f>
        <v/>
      </c>
      <c r="M32" s="34" t="str">
        <f t="shared" ref="M32" si="6">IF(COUNT(G32:K32)=5,IF(G32=R32,1,0)+IF(H32=O32,1,0)+IF(I32=P32,1,0)+IF(J32=S32,1,0)+IF(K32=Q32,1,0),"")</f>
        <v/>
      </c>
      <c r="O32" s="28"/>
      <c r="P32" s="28"/>
      <c r="Q32" s="28"/>
      <c r="R32" s="29"/>
      <c r="S32" s="29"/>
      <c r="T32" s="29"/>
      <c r="U32" s="30"/>
      <c r="V32" s="40"/>
      <c r="W32" s="30"/>
    </row>
    <row r="33" spans="2:23" ht="9" customHeight="1" thickBot="1">
      <c r="B33" s="13" t="str">
        <f>IF(ISNUMBER(R33),MAX(B$6:B32)+1,"")</f>
        <v/>
      </c>
      <c r="C33" s="64"/>
      <c r="D33" s="59"/>
      <c r="G33" s="54"/>
      <c r="H33" s="54"/>
      <c r="I33" s="54"/>
      <c r="J33" s="54"/>
      <c r="K33" s="54"/>
      <c r="L33" s="44" t="str">
        <f>IF(AND(ISNUMBER(M33),$C$4=passA),M33,"")</f>
        <v/>
      </c>
      <c r="M33" s="34" t="str">
        <f t="shared" si="0"/>
        <v/>
      </c>
    </row>
    <row r="34" spans="2:23" s="13" customFormat="1" ht="15" customHeight="1">
      <c r="B34" s="24"/>
      <c r="C34" s="61">
        <f>IF(ISNUMBER($C$3),IF(AND(ISNUMBER(R35),ISNUMBER(S35)),R35+S35,""),"")</f>
        <v>94</v>
      </c>
      <c r="D34" s="60"/>
      <c r="E34" s="25">
        <f>IF(ISNUMBER($C$3),IF(ISNUMBER(T35),IF(T35&gt;0,CONCATENATE("+",T35),IF(T35=0,"",T35)),""),"")</f>
        <v>-3</v>
      </c>
      <c r="F34" s="26"/>
      <c r="G34" s="45"/>
      <c r="H34" s="45"/>
      <c r="I34" s="45"/>
      <c r="J34" s="45"/>
      <c r="K34" s="46"/>
      <c r="L34" s="44"/>
      <c r="M34" s="10"/>
      <c r="O34" s="28"/>
      <c r="P34" s="28"/>
      <c r="Q34" s="28"/>
      <c r="R34" s="29"/>
      <c r="S34" s="29"/>
      <c r="T34" s="29"/>
      <c r="U34" s="30"/>
      <c r="V34" s="40"/>
      <c r="W34" s="30"/>
    </row>
    <row r="35" spans="2:23" s="13" customFormat="1" ht="27.75" customHeight="1">
      <c r="B35" s="31">
        <f>IF(ISNUMBER(R35),MAX(B$6:B34)+1,"")</f>
        <v>8</v>
      </c>
      <c r="C35" s="62"/>
      <c r="D35" s="57" t="str">
        <f>IF(ISNUMBER($C$3),IF(V35="x","X",HLOOKUP("element",EleTab,R35+1,FALSE)),"")</f>
        <v>Pd</v>
      </c>
      <c r="E35" s="32"/>
      <c r="F35" s="33"/>
      <c r="G35" s="47"/>
      <c r="H35" s="48"/>
      <c r="I35" s="49"/>
      <c r="J35" s="50"/>
      <c r="K35" s="51"/>
      <c r="L35" s="44" t="str">
        <f>IF(AND(ISNUMBER(M35),$C$4=passA),M35,"")</f>
        <v/>
      </c>
      <c r="M35" s="34" t="str">
        <f>IF(COUNT(G35:K35)=5,IF(G35=R35,1,0)+IF(H35=O35,1,0)+IF(I35=P35,1,0)+IF(J35=S35,1,0)+IF(K35=Q35,1,0),"")</f>
        <v/>
      </c>
      <c r="O35" s="28">
        <f>C34</f>
        <v>94</v>
      </c>
      <c r="P35" s="28">
        <f>R35</f>
        <v>46</v>
      </c>
      <c r="Q35" s="28">
        <f>R35-T35</f>
        <v>49</v>
      </c>
      <c r="R35" s="29">
        <f>MOD(a*R31+b,m)+1</f>
        <v>46</v>
      </c>
      <c r="S35" s="29">
        <f>IF(MOD(b*S31+a,6)-3+R35&gt;0,MOD(b*S31+a,6)-3+R35,0)</f>
        <v>48</v>
      </c>
      <c r="T35" s="29">
        <f>IF(W35="x",0,IF(MOD(b*T31+a,7)-3&lt;R35,MOD(b*T31+a,7)-3,0))</f>
        <v>-3</v>
      </c>
      <c r="U35" s="30"/>
      <c r="V35" s="40"/>
      <c r="W35" s="30"/>
    </row>
    <row r="36" spans="2:23" s="13" customFormat="1" ht="15" customHeight="1" thickBot="1">
      <c r="B36" s="35" t="str">
        <f>IF(ISNUMBER(R36),MAX(B$6:B35)+1,"")</f>
        <v/>
      </c>
      <c r="C36" s="63">
        <f>IF(ISNUMBER($C$3),IF(OR(U35&lt;&gt;"x",V35="x"),R35,""),"")</f>
        <v>46</v>
      </c>
      <c r="D36" s="58"/>
      <c r="E36" s="36"/>
      <c r="F36" s="37"/>
      <c r="G36" s="52"/>
      <c r="H36" s="52"/>
      <c r="I36" s="52"/>
      <c r="J36" s="52"/>
      <c r="K36" s="53"/>
      <c r="L36" s="44" t="str">
        <f>IF(AND(ISNUMBER(M36),$C$4=passA),M36,"")</f>
        <v/>
      </c>
      <c r="M36" s="34" t="str">
        <f t="shared" ref="M36" si="7">IF(COUNT(G36:K36)=5,IF(G36=R36,1,0)+IF(H36=O36,1,0)+IF(I36=P36,1,0)+IF(J36=S36,1,0)+IF(K36=Q36,1,0),"")</f>
        <v/>
      </c>
      <c r="O36" s="28"/>
      <c r="P36" s="28"/>
      <c r="Q36" s="28"/>
      <c r="R36" s="29"/>
      <c r="S36" s="29"/>
      <c r="T36" s="29"/>
      <c r="U36" s="30"/>
      <c r="V36" s="40"/>
      <c r="W36" s="30"/>
    </row>
    <row r="37" spans="2:23" ht="9" customHeight="1" thickBot="1">
      <c r="B37" s="13" t="str">
        <f>IF(ISNUMBER(R37),MAX(B$6:B36)+1,"")</f>
        <v/>
      </c>
      <c r="C37" s="64"/>
      <c r="D37" s="59"/>
      <c r="G37" s="54"/>
      <c r="H37" s="54"/>
      <c r="I37" s="54"/>
      <c r="J37" s="54"/>
      <c r="K37" s="54"/>
      <c r="L37" s="44" t="str">
        <f>IF(AND(ISNUMBER(M37),$C$4=passA),M37,"")</f>
        <v/>
      </c>
      <c r="M37" s="34" t="str">
        <f t="shared" si="0"/>
        <v/>
      </c>
    </row>
    <row r="38" spans="2:23" s="13" customFormat="1" ht="15" customHeight="1">
      <c r="B38" s="24"/>
      <c r="C38" s="61">
        <f>IF(ISNUMBER($C$3),IF(AND(ISNUMBER(R39),ISNUMBER(S39)),R39+S39,""),"")</f>
        <v>67</v>
      </c>
      <c r="D38" s="60"/>
      <c r="E38" s="25">
        <f>IF(ISNUMBER($C$3),IF(ISNUMBER(T39),IF(T39&gt;0,CONCATENATE("+",T39),IF(T39=0,"",T39)),""),"")</f>
        <v>-3</v>
      </c>
      <c r="F38" s="26"/>
      <c r="G38" s="45"/>
      <c r="H38" s="45"/>
      <c r="I38" s="45"/>
      <c r="J38" s="45"/>
      <c r="K38" s="46"/>
      <c r="L38" s="44"/>
      <c r="M38" s="10"/>
      <c r="O38" s="28"/>
      <c r="P38" s="28"/>
      <c r="Q38" s="28"/>
      <c r="R38" s="29"/>
      <c r="S38" s="29"/>
      <c r="T38" s="29"/>
      <c r="U38" s="30"/>
      <c r="V38" s="40"/>
      <c r="W38" s="30"/>
    </row>
    <row r="39" spans="2:23" s="13" customFormat="1" ht="27.75" customHeight="1">
      <c r="B39" s="31">
        <f>IF(ISNUMBER(R39),MAX(B$6:B38)+1,"")</f>
        <v>9</v>
      </c>
      <c r="C39" s="62"/>
      <c r="D39" s="57" t="str">
        <f>IF(ISNUMBER($C$3),IF(V39="x","X",HLOOKUP("element",EleTab,R39+1,FALSE)),"")</f>
        <v>Se</v>
      </c>
      <c r="E39" s="32"/>
      <c r="F39" s="33"/>
      <c r="G39" s="47"/>
      <c r="H39" s="48"/>
      <c r="I39" s="49"/>
      <c r="J39" s="50"/>
      <c r="K39" s="51"/>
      <c r="L39" s="44" t="str">
        <f>IF(AND(ISNUMBER(M39),$C$4=passA),M39,"")</f>
        <v/>
      </c>
      <c r="M39" s="34" t="str">
        <f>IF(COUNT(G39:K39)=5,IF(G39=R39,1,0)+IF(H39=O39,1,0)+IF(I39=P39,1,0)+IF(J39=S39,1,0)+IF(K39=Q39,1,0),"")</f>
        <v/>
      </c>
      <c r="O39" s="28">
        <f>C38</f>
        <v>67</v>
      </c>
      <c r="P39" s="28">
        <f>R39</f>
        <v>34</v>
      </c>
      <c r="Q39" s="28">
        <f>R39-T39</f>
        <v>37</v>
      </c>
      <c r="R39" s="29">
        <f>MOD(a*R35+b,m)+1</f>
        <v>34</v>
      </c>
      <c r="S39" s="29">
        <f>IF(MOD(b*S35+a,6)-3+R39&gt;0,MOD(b*S35+a,6)-3+R39,0)</f>
        <v>33</v>
      </c>
      <c r="T39" s="29">
        <f>IF(W39="x",0,IF(MOD(b*T35+a,7)-3&lt;R39,MOD(b*T35+a,7)-3,0))</f>
        <v>-3</v>
      </c>
      <c r="U39" s="30"/>
      <c r="V39" s="40"/>
      <c r="W39" s="30"/>
    </row>
    <row r="40" spans="2:23" s="13" customFormat="1" ht="15" customHeight="1" thickBot="1">
      <c r="B40" s="35" t="str">
        <f>IF(ISNUMBER(R40),MAX(B$6:B39)+1,"")</f>
        <v/>
      </c>
      <c r="C40" s="63">
        <f>IF(ISNUMBER($C$3),IF(OR(U39&lt;&gt;"x",V39="x"),R39,""),"")</f>
        <v>34</v>
      </c>
      <c r="D40" s="58"/>
      <c r="E40" s="36"/>
      <c r="F40" s="37"/>
      <c r="G40" s="52"/>
      <c r="H40" s="52"/>
      <c r="I40" s="52"/>
      <c r="J40" s="52"/>
      <c r="K40" s="53"/>
      <c r="L40" s="44" t="str">
        <f>IF(AND(ISNUMBER(M40),$C$4=passA),M40,"")</f>
        <v/>
      </c>
      <c r="M40" s="34" t="str">
        <f t="shared" ref="M40" si="8">IF(COUNT(G40:K40)=5,IF(G40=R40,1,0)+IF(H40=O40,1,0)+IF(I40=P40,1,0)+IF(J40=S40,1,0)+IF(K40=Q40,1,0),"")</f>
        <v/>
      </c>
      <c r="O40" s="28"/>
      <c r="P40" s="28"/>
      <c r="Q40" s="28"/>
      <c r="R40" s="29"/>
      <c r="S40" s="29"/>
      <c r="T40" s="29"/>
      <c r="U40" s="30"/>
      <c r="V40" s="40"/>
      <c r="W40" s="30"/>
    </row>
    <row r="41" spans="2:23" ht="9" customHeight="1" thickBot="1">
      <c r="B41" s="13" t="str">
        <f>IF(ISNUMBER(R41),MAX(B$6:B40)+1,"")</f>
        <v/>
      </c>
      <c r="C41" s="64"/>
      <c r="D41" s="59"/>
      <c r="G41" s="54"/>
      <c r="H41" s="54"/>
      <c r="I41" s="54"/>
      <c r="J41" s="54"/>
      <c r="K41" s="54"/>
      <c r="L41" s="44" t="str">
        <f>IF(AND(ISNUMBER(M41),$C$4=passA),M41,"")</f>
        <v/>
      </c>
      <c r="M41" s="34" t="str">
        <f t="shared" si="0"/>
        <v/>
      </c>
    </row>
    <row r="42" spans="2:23" s="13" customFormat="1" ht="15" customHeight="1">
      <c r="B42" s="24"/>
      <c r="C42" s="61">
        <f>IF(ISNUMBER($C$3),IF(AND(ISNUMBER(R43),ISNUMBER(S43)),R43+S43,""),"")</f>
        <v>26</v>
      </c>
      <c r="D42" s="60"/>
      <c r="E42" s="25">
        <f>IF(ISNUMBER($C$3),IF(ISNUMBER(T43),IF(T43&gt;0,CONCATENATE("+",T43),IF(T43=0,"",T43)),""),"")</f>
        <v>-3</v>
      </c>
      <c r="F42" s="26"/>
      <c r="G42" s="45"/>
      <c r="H42" s="45"/>
      <c r="I42" s="45"/>
      <c r="J42" s="45"/>
      <c r="K42" s="46"/>
      <c r="L42" s="44"/>
      <c r="M42" s="10"/>
      <c r="O42" s="28"/>
      <c r="P42" s="28"/>
      <c r="Q42" s="28"/>
      <c r="R42" s="29"/>
      <c r="S42" s="29"/>
      <c r="T42" s="29"/>
      <c r="U42" s="30"/>
      <c r="V42" s="40"/>
      <c r="W42" s="30"/>
    </row>
    <row r="43" spans="2:23" s="13" customFormat="1" ht="27.75" customHeight="1">
      <c r="B43" s="31">
        <f>IF(ISNUMBER(R43),MAX(B$6:B42)+1,"")</f>
        <v>10</v>
      </c>
      <c r="C43" s="62"/>
      <c r="D43" s="57" t="str">
        <f>IF(ISNUMBER($C$3),IF(V43="x","X",HLOOKUP("element",EleTab,R43+1,FALSE)),"")</f>
        <v>Mg</v>
      </c>
      <c r="E43" s="32"/>
      <c r="F43" s="33"/>
      <c r="G43" s="47"/>
      <c r="H43" s="48"/>
      <c r="I43" s="49"/>
      <c r="J43" s="50"/>
      <c r="K43" s="51"/>
      <c r="L43" s="44" t="str">
        <f>IF(AND(ISNUMBER(M43),$C$4=passA),M43,"")</f>
        <v/>
      </c>
      <c r="M43" s="34" t="str">
        <f>IF(COUNT(G43:K43)=5,IF(G43=R43,1,0)+IF(H43=O43,1,0)+IF(I43=P43,1,0)+IF(J43=S43,1,0)+IF(K43=Q43,1,0),"")</f>
        <v/>
      </c>
      <c r="O43" s="28">
        <f>C42</f>
        <v>26</v>
      </c>
      <c r="P43" s="28">
        <f>R43</f>
        <v>12</v>
      </c>
      <c r="Q43" s="28">
        <f>R43-T43</f>
        <v>15</v>
      </c>
      <c r="R43" s="29">
        <f>MOD(a*R39+b,m)+1</f>
        <v>12</v>
      </c>
      <c r="S43" s="29">
        <f>IF(MOD(b*S39+a,6)-3+R43&gt;0,MOD(b*S39+a,6)-3+R43,0)</f>
        <v>14</v>
      </c>
      <c r="T43" s="29">
        <f>IF(W43="x",0,IF(MOD(b*T39+a,7)-3&lt;R43,MOD(b*T39+a,7)-3,0))</f>
        <v>-3</v>
      </c>
      <c r="U43" s="30"/>
      <c r="V43" s="40"/>
      <c r="W43" s="30"/>
    </row>
    <row r="44" spans="2:23" s="13" customFormat="1" ht="15" customHeight="1" thickBot="1">
      <c r="B44" s="35" t="str">
        <f>IF(ISNUMBER(R44),MAX(B$6:B43)+1,"")</f>
        <v/>
      </c>
      <c r="C44" s="63">
        <f>IF(ISNUMBER($C$3),IF(OR(U43&lt;&gt;"x",V43="x"),R43,""),"")</f>
        <v>12</v>
      </c>
      <c r="D44" s="58"/>
      <c r="E44" s="36"/>
      <c r="F44" s="37"/>
      <c r="G44" s="52"/>
      <c r="H44" s="52"/>
      <c r="I44" s="52"/>
      <c r="J44" s="52"/>
      <c r="K44" s="53"/>
      <c r="L44" s="44" t="str">
        <f>IF(AND(ISNUMBER(M44),$C$4=passA),M44,"")</f>
        <v/>
      </c>
      <c r="M44" s="34" t="str">
        <f t="shared" ref="M44" si="9">IF(COUNT(G44:K44)=5,IF(G44=R44,1,0)+IF(H44=O44,1,0)+IF(I44=P44,1,0)+IF(J44=S44,1,0)+IF(K44=Q44,1,0),"")</f>
        <v/>
      </c>
      <c r="O44" s="28"/>
      <c r="P44" s="28"/>
      <c r="Q44" s="28"/>
      <c r="R44" s="29"/>
      <c r="S44" s="29"/>
      <c r="T44" s="29"/>
      <c r="U44" s="30"/>
      <c r="V44" s="40"/>
      <c r="W44" s="30"/>
    </row>
    <row r="45" spans="2:23" ht="9" customHeight="1" thickBot="1">
      <c r="B45" s="13" t="str">
        <f>IF(ISNUMBER(R45),MAX(B$6:B44)+1,"")</f>
        <v/>
      </c>
      <c r="C45" s="64"/>
      <c r="D45" s="59"/>
      <c r="G45" s="54"/>
      <c r="H45" s="54"/>
      <c r="I45" s="54"/>
      <c r="J45" s="54"/>
      <c r="K45" s="54"/>
      <c r="L45" s="44" t="str">
        <f>IF(AND(ISNUMBER(M45),$C$4=passA),M45,"")</f>
        <v/>
      </c>
      <c r="M45" s="34" t="str">
        <f t="shared" si="0"/>
        <v/>
      </c>
      <c r="N45" s="7"/>
    </row>
    <row r="46" spans="2:23" s="13" customFormat="1" ht="15" customHeight="1">
      <c r="B46" s="24"/>
      <c r="C46" s="61">
        <f>IF(ISNUMBER($C$3),IF(AND(ISNUMBER(R47),ISNUMBER(S47)),R47+S47,""),"")</f>
        <v>61</v>
      </c>
      <c r="D46" s="60"/>
      <c r="E46" s="25">
        <f>IF(ISNUMBER($C$3),IF(ISNUMBER(T47),IF(T47&gt;0,CONCATENATE("+",T47),IF(T47=0,"",T47)),""),"")</f>
        <v>-3</v>
      </c>
      <c r="F46" s="26"/>
      <c r="G46" s="45"/>
      <c r="H46" s="45"/>
      <c r="I46" s="45"/>
      <c r="J46" s="45"/>
      <c r="K46" s="46"/>
      <c r="L46" s="44"/>
      <c r="M46" s="10"/>
      <c r="O46" s="28"/>
      <c r="P46" s="28"/>
      <c r="Q46" s="28"/>
      <c r="R46" s="29"/>
      <c r="S46" s="29"/>
      <c r="T46" s="29"/>
      <c r="U46" s="30"/>
      <c r="V46" s="40"/>
      <c r="W46" s="30"/>
    </row>
    <row r="47" spans="2:23" s="13" customFormat="1" ht="27.75" customHeight="1">
      <c r="B47" s="31">
        <f>IF(ISNUMBER(R47),MAX(B$6:B46)+1,"")</f>
        <v>11</v>
      </c>
      <c r="C47" s="62"/>
      <c r="D47" s="57" t="str">
        <f>IF(ISNUMBER($C$3),IF(V47="x","X",HLOOKUP("element",EleTab,R47+1,FALSE)),"")</f>
        <v>Zn</v>
      </c>
      <c r="E47" s="32"/>
      <c r="F47" s="33"/>
      <c r="G47" s="47"/>
      <c r="H47" s="48"/>
      <c r="I47" s="49"/>
      <c r="J47" s="50"/>
      <c r="K47" s="51"/>
      <c r="L47" s="44" t="str">
        <f>IF(AND(ISNUMBER(M47),$C$4=passA),M47,"")</f>
        <v/>
      </c>
      <c r="M47" s="34" t="str">
        <f>IF(COUNT(G47:K47)=5,IF(G47=R47,1,0)+IF(H47=O47,1,0)+IF(I47=P47,1,0)+IF(J47=S47,1,0)+IF(K47=Q47,1,0),"")</f>
        <v/>
      </c>
      <c r="O47" s="28">
        <f>C46</f>
        <v>61</v>
      </c>
      <c r="P47" s="28">
        <f>R47</f>
        <v>30</v>
      </c>
      <c r="Q47" s="28">
        <f>R47-T47</f>
        <v>33</v>
      </c>
      <c r="R47" s="29">
        <f>MOD(a*R43+b,m)+1</f>
        <v>30</v>
      </c>
      <c r="S47" s="29">
        <f>IF(MOD(b*S43+a,6)-3+R47&gt;0,MOD(b*S43+a,6)-3+R47,0)</f>
        <v>31</v>
      </c>
      <c r="T47" s="29">
        <f>IF(W47="x",0,IF(MOD(b*T43+a,7)-3&lt;R47,MOD(b*T43+a,7)-3,0))</f>
        <v>-3</v>
      </c>
      <c r="U47" s="30"/>
      <c r="V47" s="40"/>
      <c r="W47" s="30"/>
    </row>
    <row r="48" spans="2:23" s="13" customFormat="1" ht="15" customHeight="1" thickBot="1">
      <c r="B48" s="35" t="str">
        <f>IF(ISNUMBER(R48),MAX(B$6:B47)+1,"")</f>
        <v/>
      </c>
      <c r="C48" s="63">
        <f>IF(ISNUMBER($C$3),IF(OR(U47&lt;&gt;"x",V47="x"),R47,""),"")</f>
        <v>30</v>
      </c>
      <c r="D48" s="58"/>
      <c r="E48" s="36"/>
      <c r="F48" s="37"/>
      <c r="G48" s="52"/>
      <c r="H48" s="52"/>
      <c r="I48" s="52"/>
      <c r="J48" s="52"/>
      <c r="K48" s="53"/>
      <c r="L48" s="44" t="str">
        <f>IF(AND(ISNUMBER(M48),$C$4=passA),M48,"")</f>
        <v/>
      </c>
      <c r="M48" s="34" t="str">
        <f t="shared" ref="M48" si="10">IF(COUNT(G48:K48)=5,IF(G48=R48,1,0)+IF(H48=O48,1,0)+IF(I48=P48,1,0)+IF(J48=S48,1,0)+IF(K48=Q48,1,0),"")</f>
        <v/>
      </c>
      <c r="O48" s="28"/>
      <c r="P48" s="28"/>
      <c r="Q48" s="28"/>
      <c r="R48" s="29"/>
      <c r="S48" s="29"/>
      <c r="T48" s="29"/>
      <c r="U48" s="30"/>
      <c r="V48" s="40"/>
      <c r="W48" s="30"/>
    </row>
    <row r="49" spans="2:23" ht="9" customHeight="1" thickBot="1">
      <c r="B49" s="13" t="str">
        <f>IF(ISNUMBER(R49),MAX(B$6:B48)+1,"")</f>
        <v/>
      </c>
      <c r="C49" s="64"/>
      <c r="D49" s="59"/>
      <c r="G49" s="54"/>
      <c r="H49" s="54"/>
      <c r="I49" s="54"/>
      <c r="J49" s="54"/>
      <c r="K49" s="54"/>
      <c r="L49" s="44" t="str">
        <f>IF(AND(ISNUMBER(M49),$C$4=passA),M49,"")</f>
        <v/>
      </c>
      <c r="M49" s="34" t="str">
        <f t="shared" si="0"/>
        <v/>
      </c>
    </row>
    <row r="50" spans="2:23" s="13" customFormat="1" ht="15" customHeight="1">
      <c r="B50" s="24"/>
      <c r="C50" s="61">
        <f>IF(ISNUMBER($C$3),IF(AND(ISNUMBER(R51),ISNUMBER(S51)),R51+S51,""),"")</f>
        <v>76</v>
      </c>
      <c r="D50" s="60"/>
      <c r="E50" s="25">
        <f>IF(ISNUMBER($C$3),IF(ISNUMBER(T51),IF(T51&gt;0,CONCATENATE("+",T51),IF(T51=0,"",T51)),""),"")</f>
        <v>-3</v>
      </c>
      <c r="F50" s="26"/>
      <c r="G50" s="45"/>
      <c r="H50" s="45"/>
      <c r="I50" s="45"/>
      <c r="J50" s="45"/>
      <c r="K50" s="46"/>
      <c r="L50" s="44"/>
      <c r="M50" s="10"/>
      <c r="O50" s="28"/>
      <c r="P50" s="28"/>
      <c r="Q50" s="28"/>
      <c r="R50" s="29"/>
      <c r="S50" s="29"/>
      <c r="T50" s="29"/>
      <c r="U50" s="30"/>
      <c r="V50" s="40"/>
      <c r="W50" s="30"/>
    </row>
    <row r="51" spans="2:23" s="13" customFormat="1" ht="27.75" customHeight="1">
      <c r="B51" s="31">
        <f>IF(ISNUMBER(R51),MAX(B$6:B50)+1,"")</f>
        <v>12</v>
      </c>
      <c r="C51" s="62"/>
      <c r="D51" s="57" t="str">
        <f>IF(ISNUMBER($C$3),IF(V51="x","X",HLOOKUP("element",EleTab,R51+1,FALSE)),"")</f>
        <v>Sr</v>
      </c>
      <c r="E51" s="32"/>
      <c r="F51" s="33"/>
      <c r="G51" s="47"/>
      <c r="H51" s="48"/>
      <c r="I51" s="49"/>
      <c r="J51" s="50"/>
      <c r="K51" s="51"/>
      <c r="L51" s="44" t="str">
        <f>IF(AND(ISNUMBER(M51),$C$4=passA),M51,"")</f>
        <v/>
      </c>
      <c r="M51" s="34" t="str">
        <f>IF(COUNT(G51:K51)=5,IF(G51=R51,1,0)+IF(H51=O51,1,0)+IF(I51=P51,1,0)+IF(J51=S51,1,0)+IF(K51=Q51,1,0),"")</f>
        <v/>
      </c>
      <c r="O51" s="28">
        <f>C50</f>
        <v>76</v>
      </c>
      <c r="P51" s="28">
        <f>R51</f>
        <v>38</v>
      </c>
      <c r="Q51" s="28">
        <f>R51-T51</f>
        <v>41</v>
      </c>
      <c r="R51" s="29">
        <f>MOD(a*R47+b,m)+1</f>
        <v>38</v>
      </c>
      <c r="S51" s="29">
        <f>IF(MOD(b*S47+a,6)-3+R51&gt;0,MOD(b*S47+a,6)-3+R51,0)</f>
        <v>38</v>
      </c>
      <c r="T51" s="29">
        <f>IF(W51="x",0,IF(MOD(b*T47+a,7)-3&lt;R51,MOD(b*T47+a,7)-3,0))</f>
        <v>-3</v>
      </c>
      <c r="U51" s="30"/>
      <c r="V51" s="40"/>
      <c r="W51" s="30"/>
    </row>
    <row r="52" spans="2:23" s="13" customFormat="1" ht="15" customHeight="1" thickBot="1">
      <c r="B52" s="35" t="str">
        <f>IF(ISNUMBER(R52),MAX(B$6:B51)+1,"")</f>
        <v/>
      </c>
      <c r="C52" s="63">
        <f>IF(ISNUMBER($C$3),IF(OR(U51&lt;&gt;"x",V51="x"),R51,""),"")</f>
        <v>38</v>
      </c>
      <c r="D52" s="58"/>
      <c r="E52" s="36"/>
      <c r="F52" s="37"/>
      <c r="G52" s="52"/>
      <c r="H52" s="52"/>
      <c r="I52" s="52"/>
      <c r="J52" s="52"/>
      <c r="K52" s="53"/>
      <c r="L52" s="44" t="str">
        <f>IF(AND(ISNUMBER(M52),$C$4=passA),M52,"")</f>
        <v/>
      </c>
      <c r="M52" s="34" t="str">
        <f t="shared" ref="M52" si="11">IF(COUNT(G52:K52)=5,IF(G52=R52,1,0)+IF(H52=O52,1,0)+IF(I52=P52,1,0)+IF(J52=S52,1,0)+IF(K52=Q52,1,0),"")</f>
        <v/>
      </c>
      <c r="O52" s="28"/>
      <c r="P52" s="28"/>
      <c r="Q52" s="28"/>
      <c r="R52" s="29"/>
      <c r="S52" s="29"/>
      <c r="T52" s="29"/>
      <c r="U52" s="30"/>
      <c r="V52" s="40"/>
      <c r="W52" s="30"/>
    </row>
    <row r="53" spans="2:23" ht="9" customHeight="1" thickBot="1">
      <c r="B53" s="13" t="str">
        <f>IF(ISNUMBER(R53),MAX(B$6:B52)+1,"")</f>
        <v/>
      </c>
      <c r="C53" s="64"/>
      <c r="D53" s="59"/>
      <c r="G53" s="54"/>
      <c r="H53" s="54"/>
      <c r="I53" s="54"/>
      <c r="J53" s="54"/>
      <c r="K53" s="54"/>
      <c r="L53" s="44" t="str">
        <f>IF(AND(ISNUMBER(M53),$C$4=passA),M53,"")</f>
        <v/>
      </c>
      <c r="M53" s="34" t="str">
        <f t="shared" si="0"/>
        <v/>
      </c>
      <c r="N53" s="7"/>
    </row>
    <row r="54" spans="2:23" s="13" customFormat="1" ht="15" customHeight="1">
      <c r="B54" s="24"/>
      <c r="C54" s="61">
        <f>IF(ISNUMBER($C$3),IF(AND(ISNUMBER(R55),ISNUMBER(S55)),R55+S55,""),"")</f>
        <v>73</v>
      </c>
      <c r="D54" s="60"/>
      <c r="E54" s="25">
        <f>IF(ISNUMBER($C$3),IF(ISNUMBER(T55),IF(T55&gt;0,CONCATENATE("+",T55),IF(T55=0,"",T55)),""),"")</f>
        <v>-3</v>
      </c>
      <c r="F54" s="26"/>
      <c r="G54" s="45"/>
      <c r="H54" s="45"/>
      <c r="I54" s="45"/>
      <c r="J54" s="45"/>
      <c r="K54" s="46"/>
      <c r="L54" s="44"/>
      <c r="M54" s="10"/>
      <c r="O54" s="28"/>
      <c r="P54" s="28"/>
      <c r="Q54" s="28"/>
      <c r="R54" s="29"/>
      <c r="S54" s="29"/>
      <c r="T54" s="29"/>
      <c r="U54" s="30"/>
      <c r="V54" s="40"/>
      <c r="W54" s="30"/>
    </row>
    <row r="55" spans="2:23" s="13" customFormat="1" ht="27.75" customHeight="1">
      <c r="B55" s="31">
        <f>IF(ISNUMBER(R55),MAX(B$6:B54)+1,"")</f>
        <v>13</v>
      </c>
      <c r="C55" s="62"/>
      <c r="D55" s="57" t="str">
        <f>IF(ISNUMBER($C$3),IF(V55="x","X",HLOOKUP("element",EleTab,R55+1,FALSE)),"")</f>
        <v>Kr</v>
      </c>
      <c r="E55" s="32"/>
      <c r="F55" s="33"/>
      <c r="G55" s="47"/>
      <c r="H55" s="48"/>
      <c r="I55" s="49"/>
      <c r="J55" s="50"/>
      <c r="K55" s="51"/>
      <c r="L55" s="44" t="str">
        <f>IF(AND(ISNUMBER(M55),$C$4=passA),M55,"")</f>
        <v/>
      </c>
      <c r="M55" s="34" t="str">
        <f>IF(COUNT(G55:K55)=5,IF(G55=R55,1,0)+IF(H55=O55,1,0)+IF(I55=P55,1,0)+IF(J55=S55,1,0)+IF(K55=Q55,1,0),"")</f>
        <v/>
      </c>
      <c r="O55" s="28">
        <f>C54</f>
        <v>73</v>
      </c>
      <c r="P55" s="28">
        <f>R55</f>
        <v>36</v>
      </c>
      <c r="Q55" s="28">
        <f>R55-T55</f>
        <v>39</v>
      </c>
      <c r="R55" s="29">
        <f>MOD(a*R51+b,m)+1</f>
        <v>36</v>
      </c>
      <c r="S55" s="29">
        <f>IF(MOD(b*S51+a,6)-3+R55&gt;0,MOD(b*S51+a,6)-3+R55,0)</f>
        <v>37</v>
      </c>
      <c r="T55" s="29">
        <f>IF(W55="x",0,IF(MOD(b*T51+a,7)-3&lt;R55,MOD(b*T51+a,7)-3,0))</f>
        <v>-3</v>
      </c>
      <c r="U55" s="30" t="s">
        <v>244</v>
      </c>
      <c r="V55" s="40"/>
      <c r="W55" s="30"/>
    </row>
    <row r="56" spans="2:23" s="13" customFormat="1" ht="15" customHeight="1" thickBot="1">
      <c r="B56" s="35" t="str">
        <f>IF(ISNUMBER(R56),MAX(B$6:B55)+1,"")</f>
        <v/>
      </c>
      <c r="C56" s="63" t="str">
        <f>IF(ISNUMBER($C$3),IF(OR(U55&lt;&gt;"x",V55="x"),R55,""),"")</f>
        <v/>
      </c>
      <c r="D56" s="58"/>
      <c r="E56" s="36"/>
      <c r="F56" s="37"/>
      <c r="G56" s="52"/>
      <c r="H56" s="52"/>
      <c r="I56" s="52"/>
      <c r="J56" s="52"/>
      <c r="K56" s="53"/>
      <c r="L56" s="44" t="str">
        <f>IF(AND(ISNUMBER(M56),$C$4=passA),M56,"")</f>
        <v/>
      </c>
      <c r="M56" s="34" t="str">
        <f t="shared" ref="M56" si="12">IF(COUNT(G56:K56)=5,IF(G56=R56,1,0)+IF(H56=O56,1,0)+IF(I56=P56,1,0)+IF(J56=S56,1,0)+IF(K56=Q56,1,0),"")</f>
        <v/>
      </c>
      <c r="O56" s="28"/>
      <c r="P56" s="28"/>
      <c r="Q56" s="28"/>
      <c r="R56" s="29"/>
      <c r="S56" s="29"/>
      <c r="T56" s="29"/>
      <c r="U56" s="30"/>
      <c r="V56" s="40"/>
      <c r="W56" s="30"/>
    </row>
    <row r="57" spans="2:23" ht="9" customHeight="1" thickBot="1">
      <c r="B57" s="13" t="str">
        <f>IF(ISNUMBER(R57),MAX(B$6:B56)+1,"")</f>
        <v/>
      </c>
      <c r="C57" s="64"/>
      <c r="D57" s="59"/>
      <c r="G57" s="54"/>
      <c r="H57" s="54"/>
      <c r="I57" s="54"/>
      <c r="J57" s="54"/>
      <c r="K57" s="54"/>
      <c r="L57" s="44" t="str">
        <f>IF(AND(ISNUMBER(M57),$C$4=passA),M57,"")</f>
        <v/>
      </c>
      <c r="M57" s="34" t="str">
        <f t="shared" si="0"/>
        <v/>
      </c>
    </row>
    <row r="58" spans="2:23" s="13" customFormat="1" ht="15" customHeight="1">
      <c r="B58" s="24"/>
      <c r="C58" s="61">
        <f>IF(ISNUMBER($C$3),IF(AND(ISNUMBER(R59),ISNUMBER(S59)),R59+S59,""),"")</f>
        <v>48</v>
      </c>
      <c r="D58" s="60"/>
      <c r="E58" s="25">
        <f>IF(ISNUMBER($C$3),IF(ISNUMBER(T59),IF(T59&gt;0,CONCATENATE("+",T59),IF(T59=0,"",T59)),""),"")</f>
        <v>-3</v>
      </c>
      <c r="F58" s="26"/>
      <c r="G58" s="45"/>
      <c r="H58" s="45"/>
      <c r="I58" s="45"/>
      <c r="J58" s="45"/>
      <c r="K58" s="46"/>
      <c r="L58" s="44"/>
      <c r="M58" s="10"/>
      <c r="O58" s="28"/>
      <c r="P58" s="28"/>
      <c r="Q58" s="28"/>
      <c r="R58" s="29"/>
      <c r="S58" s="29"/>
      <c r="T58" s="29"/>
      <c r="U58" s="30"/>
      <c r="V58" s="40"/>
      <c r="W58" s="30"/>
    </row>
    <row r="59" spans="2:23" s="13" customFormat="1" ht="27.75" customHeight="1">
      <c r="B59" s="31">
        <f>IF(ISNUMBER(R59),MAX(B$6:B58)+1,"")</f>
        <v>14</v>
      </c>
      <c r="C59" s="62"/>
      <c r="D59" s="57" t="str">
        <f>IF(ISNUMBER($C$3),IF(V59="x","X",HLOOKUP("element",EleTab,R59+1,FALSE)),"")</f>
        <v>Cr</v>
      </c>
      <c r="E59" s="32"/>
      <c r="F59" s="33"/>
      <c r="G59" s="47"/>
      <c r="H59" s="48"/>
      <c r="I59" s="49"/>
      <c r="J59" s="50"/>
      <c r="K59" s="51"/>
      <c r="L59" s="44" t="str">
        <f>IF(AND(ISNUMBER(M59),$C$4=passA),M59,"")</f>
        <v/>
      </c>
      <c r="M59" s="34" t="str">
        <f>IF(COUNT(G59:K59)=5,IF(G59=R59,1,0)+IF(H59=O59,1,0)+IF(I59=P59,1,0)+IF(J59=S59,1,0)+IF(K59=Q59,1,0),"")</f>
        <v/>
      </c>
      <c r="O59" s="28">
        <f>C58</f>
        <v>48</v>
      </c>
      <c r="P59" s="28">
        <f>R59</f>
        <v>24</v>
      </c>
      <c r="Q59" s="28">
        <f>R59-T59</f>
        <v>27</v>
      </c>
      <c r="R59" s="29">
        <f>MOD(a*R55+b,m)+1</f>
        <v>24</v>
      </c>
      <c r="S59" s="29">
        <f>IF(MOD(b*S55+a,6)-3+R59&gt;0,MOD(b*S55+a,6)-3+R59,0)</f>
        <v>24</v>
      </c>
      <c r="T59" s="29">
        <f>IF(W59="x",0,IF(MOD(b*T55+a,7)-3&lt;R59,MOD(b*T55+a,7)-3,0))</f>
        <v>-3</v>
      </c>
      <c r="U59" s="30" t="s">
        <v>244</v>
      </c>
      <c r="V59" s="40"/>
      <c r="W59" s="30"/>
    </row>
    <row r="60" spans="2:23" s="13" customFormat="1" ht="15" customHeight="1" thickBot="1">
      <c r="B60" s="35" t="str">
        <f>IF(ISNUMBER(R60),MAX(B$6:B59)+1,"")</f>
        <v/>
      </c>
      <c r="C60" s="63" t="str">
        <f>IF(ISNUMBER($C$3),IF(OR(U59&lt;&gt;"x",V59="x"),R59,""),"")</f>
        <v/>
      </c>
      <c r="D60" s="58"/>
      <c r="E60" s="36"/>
      <c r="F60" s="37"/>
      <c r="G60" s="52"/>
      <c r="H60" s="52"/>
      <c r="I60" s="52"/>
      <c r="J60" s="52"/>
      <c r="K60" s="53"/>
      <c r="L60" s="44" t="str">
        <f>IF(AND(ISNUMBER(M60),$C$4=passA),M60,"")</f>
        <v/>
      </c>
      <c r="M60" s="34" t="str">
        <f t="shared" ref="M60" si="13">IF(COUNT(G60:K60)=5,IF(G60=R60,1,0)+IF(H60=O60,1,0)+IF(I60=P60,1,0)+IF(J60=S60,1,0)+IF(K60=Q60,1,0),"")</f>
        <v/>
      </c>
      <c r="O60" s="28"/>
      <c r="P60" s="28"/>
      <c r="Q60" s="28"/>
      <c r="R60" s="29"/>
      <c r="S60" s="29"/>
      <c r="T60" s="29"/>
      <c r="U60" s="30"/>
      <c r="V60" s="40"/>
      <c r="W60" s="30"/>
    </row>
    <row r="61" spans="2:23" ht="9" customHeight="1" thickBot="1">
      <c r="B61" s="13" t="str">
        <f>IF(ISNUMBER(R61),MAX(B$6:B60)+1,"")</f>
        <v/>
      </c>
      <c r="C61" s="64"/>
      <c r="D61" s="59"/>
      <c r="G61" s="54"/>
      <c r="H61" s="54"/>
      <c r="I61" s="54"/>
      <c r="J61" s="54"/>
      <c r="K61" s="54"/>
      <c r="L61" s="44" t="str">
        <f>IF(AND(ISNUMBER(M61),$C$4=passA),M61,"")</f>
        <v/>
      </c>
      <c r="M61" s="34" t="str">
        <f t="shared" si="0"/>
        <v/>
      </c>
      <c r="N61" s="7"/>
    </row>
    <row r="62" spans="2:23" s="13" customFormat="1" ht="15" customHeight="1">
      <c r="B62" s="24"/>
      <c r="C62" s="61">
        <f>IF(ISNUMBER($C$3),IF(AND(ISNUMBER(R63),ISNUMBER(S63)),R63+S63,""),"")</f>
        <v>3</v>
      </c>
      <c r="D62" s="60"/>
      <c r="E62" s="25">
        <f>IF(ISNUMBER($C$3),IF(ISNUMBER(T63),IF(T63&gt;0,CONCATENATE("+",T63),IF(T63=0,"",T63)),""),"")</f>
        <v>-3</v>
      </c>
      <c r="F62" s="26"/>
      <c r="G62" s="45"/>
      <c r="H62" s="45"/>
      <c r="I62" s="45"/>
      <c r="J62" s="45"/>
      <c r="K62" s="46"/>
      <c r="L62" s="44"/>
      <c r="M62" s="10"/>
      <c r="O62" s="28"/>
      <c r="P62" s="28"/>
      <c r="Q62" s="28"/>
      <c r="R62" s="29"/>
      <c r="S62" s="29"/>
      <c r="T62" s="29"/>
      <c r="U62" s="30"/>
      <c r="V62" s="40"/>
      <c r="W62" s="30"/>
    </row>
    <row r="63" spans="2:23" s="13" customFormat="1" ht="27.75" customHeight="1">
      <c r="B63" s="31">
        <f>IF(ISNUMBER(R63),MAX(B$6:B62)+1,"")</f>
        <v>15</v>
      </c>
      <c r="C63" s="62"/>
      <c r="D63" s="57" t="str">
        <f>IF(ISNUMBER($C$3),IF(V63="x","X",HLOOKUP("element",EleTab,R63+1,FALSE)),"")</f>
        <v>He</v>
      </c>
      <c r="E63" s="32"/>
      <c r="F63" s="33"/>
      <c r="G63" s="47"/>
      <c r="H63" s="48"/>
      <c r="I63" s="49"/>
      <c r="J63" s="50"/>
      <c r="K63" s="51"/>
      <c r="L63" s="44" t="str">
        <f>IF(AND(ISNUMBER(M63),$C$4=passA),M63,"")</f>
        <v/>
      </c>
      <c r="M63" s="34" t="str">
        <f>IF(COUNT(G63:K63)=5,IF(G63=R63,1,0)+IF(H63=O63,1,0)+IF(I63=P63,1,0)+IF(J63=S63,1,0)+IF(K63=Q63,1,0),"")</f>
        <v/>
      </c>
      <c r="O63" s="28">
        <f>C62</f>
        <v>3</v>
      </c>
      <c r="P63" s="28">
        <f>R63</f>
        <v>2</v>
      </c>
      <c r="Q63" s="28">
        <f>R63-T63</f>
        <v>5</v>
      </c>
      <c r="R63" s="29">
        <f>MOD(a*R59+b,m)+1</f>
        <v>2</v>
      </c>
      <c r="S63" s="29">
        <f>IF(MOD(b*S59+a,6)-3+R63&gt;0,MOD(b*S59+a,6)-3+R63,0)</f>
        <v>1</v>
      </c>
      <c r="T63" s="29">
        <f>IF(W63="x",0,IF(MOD(b*T59+a,7)-3&lt;R63,MOD(b*T59+a,7)-3,0))</f>
        <v>-3</v>
      </c>
      <c r="U63" s="30" t="s">
        <v>244</v>
      </c>
      <c r="V63" s="40"/>
      <c r="W63" s="30"/>
    </row>
    <row r="64" spans="2:23" s="13" customFormat="1" ht="15" customHeight="1" thickBot="1">
      <c r="B64" s="35" t="str">
        <f>IF(ISNUMBER(R64),MAX(B$6:B63)+1,"")</f>
        <v/>
      </c>
      <c r="C64" s="63" t="str">
        <f>IF(ISNUMBER($C$3),IF(OR(U63&lt;&gt;"x",V63="x"),R63,""),"")</f>
        <v/>
      </c>
      <c r="D64" s="58"/>
      <c r="E64" s="36"/>
      <c r="F64" s="37"/>
      <c r="G64" s="52"/>
      <c r="H64" s="52"/>
      <c r="I64" s="52"/>
      <c r="J64" s="52"/>
      <c r="K64" s="53"/>
      <c r="L64" s="44" t="str">
        <f>IF(AND(ISNUMBER(M64),$C$4=passA),M64,"")</f>
        <v/>
      </c>
      <c r="M64" s="34" t="str">
        <f t="shared" ref="M64" si="14">IF(COUNT(G64:K64)=5,IF(G64=R64,1,0)+IF(H64=O64,1,0)+IF(I64=P64,1,0)+IF(J64=S64,1,0)+IF(K64=Q64,1,0),"")</f>
        <v/>
      </c>
      <c r="O64" s="28"/>
      <c r="P64" s="28"/>
      <c r="Q64" s="28"/>
      <c r="R64" s="29"/>
      <c r="S64" s="29"/>
      <c r="T64" s="29"/>
      <c r="U64" s="30"/>
      <c r="V64" s="40"/>
      <c r="W64" s="30"/>
    </row>
    <row r="65" spans="2:23" ht="18.75" customHeight="1" thickBot="1">
      <c r="B65" s="13" t="str">
        <f>IF(ISNUMBER(R65),MAX(B$6:B64)+1,"")</f>
        <v/>
      </c>
      <c r="C65" s="64"/>
      <c r="D65" s="59"/>
      <c r="G65" s="54"/>
      <c r="H65" s="54"/>
      <c r="I65" s="54"/>
      <c r="J65" s="54"/>
      <c r="K65" s="54"/>
      <c r="L65" s="44" t="str">
        <f>IF(AND(ISNUMBER(M65),$C$4=passA),M65,"")</f>
        <v/>
      </c>
      <c r="M65" s="34" t="str">
        <f t="shared" si="0"/>
        <v/>
      </c>
    </row>
    <row r="66" spans="2:23" s="13" customFormat="1" ht="15" customHeight="1">
      <c r="B66" s="24"/>
      <c r="C66" s="61">
        <f>IF(ISNUMBER($C$3),IF(AND(ISNUMBER(R67),ISNUMBER(S67)),R67+S67,""),"")</f>
        <v>40</v>
      </c>
      <c r="D66" s="60"/>
      <c r="E66" s="25" t="str">
        <f>IF(ISNUMBER($C$3),IF(ISNUMBER(T67),IF(T67&gt;0,CONCATENATE("+",T67),IF(T67=0,"",T67)),""),"")</f>
        <v/>
      </c>
      <c r="F66" s="26"/>
      <c r="G66" s="45"/>
      <c r="H66" s="45"/>
      <c r="I66" s="45"/>
      <c r="J66" s="45"/>
      <c r="K66" s="46"/>
      <c r="L66" s="44"/>
      <c r="M66" s="10"/>
      <c r="O66" s="28"/>
      <c r="P66" s="28"/>
      <c r="Q66" s="28"/>
      <c r="R66" s="29"/>
      <c r="S66" s="29"/>
      <c r="T66" s="29"/>
      <c r="U66" s="30"/>
      <c r="V66" s="40"/>
      <c r="W66" s="30"/>
    </row>
    <row r="67" spans="2:23" s="13" customFormat="1" ht="27.75" customHeight="1">
      <c r="B67" s="31">
        <f>IF(ISNUMBER(R67),MAX(B$6:B66)+1,"")</f>
        <v>16</v>
      </c>
      <c r="C67" s="62"/>
      <c r="D67" s="57" t="str">
        <f>IF(ISNUMBER($C$3),IF(V67="x","X",HLOOKUP("element",EleTab,R67+1,FALSE)),"")</f>
        <v>Ca</v>
      </c>
      <c r="E67" s="32"/>
      <c r="F67" s="33"/>
      <c r="G67" s="47"/>
      <c r="H67" s="48"/>
      <c r="I67" s="49"/>
      <c r="J67" s="50"/>
      <c r="K67" s="51"/>
      <c r="L67" s="44" t="str">
        <f>IF(AND(ISNUMBER(M67),$C$4=passA),M67,"")</f>
        <v/>
      </c>
      <c r="M67" s="34" t="str">
        <f>IF(COUNT(G67:K67)=5,IF(G67=R67,1,0)+IF(H67=O67,1,0)+IF(I67=P67,1,0)+IF(J67=S67,1,0)+IF(K67=Q67,1,0),"")</f>
        <v/>
      </c>
      <c r="O67" s="28">
        <f>C66</f>
        <v>40</v>
      </c>
      <c r="P67" s="28">
        <f>R67</f>
        <v>20</v>
      </c>
      <c r="Q67" s="28">
        <f>R67-T67</f>
        <v>20</v>
      </c>
      <c r="R67" s="29">
        <f>MOD(a*R63+b,m)+1</f>
        <v>20</v>
      </c>
      <c r="S67" s="29">
        <f>IF(MOD(b*S63+a,6)-3+R67&gt;0,MOD(b*S63+a,6)-3+R67,0)</f>
        <v>20</v>
      </c>
      <c r="T67" s="29">
        <f>IF(W67="x",0,IF(MOD(b*T63+a,7)-3&lt;R67,MOD(b*T63+a,7)-3,0))</f>
        <v>0</v>
      </c>
      <c r="U67" s="30" t="s">
        <v>244</v>
      </c>
      <c r="V67" s="40"/>
      <c r="W67" s="30" t="s">
        <v>244</v>
      </c>
    </row>
    <row r="68" spans="2:23" s="13" customFormat="1" ht="15" customHeight="1" thickBot="1">
      <c r="B68" s="35" t="str">
        <f>IF(ISNUMBER(R68),MAX(B$6:B67)+1,"")</f>
        <v/>
      </c>
      <c r="C68" s="63" t="str">
        <f>IF(ISNUMBER($C$3),IF(OR(U67&lt;&gt;"x",V67="x"),R67,""),"")</f>
        <v/>
      </c>
      <c r="D68" s="58"/>
      <c r="E68" s="36"/>
      <c r="F68" s="37"/>
      <c r="G68" s="52"/>
      <c r="H68" s="52"/>
      <c r="I68" s="52"/>
      <c r="J68" s="52"/>
      <c r="K68" s="53"/>
      <c r="L68" s="44" t="str">
        <f>IF(AND(ISNUMBER(M68),$C$4=passA),M68,"")</f>
        <v/>
      </c>
      <c r="M68" s="34" t="str">
        <f t="shared" ref="M68" si="15">IF(COUNT(G68:K68)=5,IF(G68=R68,1,0)+IF(H68=O68,1,0)+IF(I68=P68,1,0)+IF(J68=S68,1,0)+IF(K68=Q68,1,0),"")</f>
        <v/>
      </c>
      <c r="O68" s="28"/>
      <c r="P68" s="28"/>
      <c r="Q68" s="28"/>
      <c r="R68" s="29"/>
      <c r="S68" s="29"/>
      <c r="T68" s="29"/>
      <c r="U68" s="30"/>
      <c r="V68" s="40"/>
      <c r="W68" s="30"/>
    </row>
    <row r="69" spans="2:23" ht="9" customHeight="1" thickBot="1">
      <c r="B69" s="13" t="str">
        <f>IF(ISNUMBER(R69),MAX(B$6:B68)+1,"")</f>
        <v/>
      </c>
      <c r="C69" s="64"/>
      <c r="D69" s="59"/>
      <c r="G69" s="54"/>
      <c r="H69" s="54"/>
      <c r="I69" s="54"/>
      <c r="J69" s="54"/>
      <c r="K69" s="54"/>
      <c r="L69" s="44" t="str">
        <f>IF(AND(ISNUMBER(M69),$C$4=passA),M69,"")</f>
        <v/>
      </c>
      <c r="M69" s="34" t="str">
        <f t="shared" si="0"/>
        <v/>
      </c>
    </row>
    <row r="70" spans="2:23" s="13" customFormat="1" ht="15" customHeight="1">
      <c r="B70" s="24"/>
      <c r="C70" s="61">
        <f>IF(ISNUMBER($C$3),IF(AND(ISNUMBER(R71),ISNUMBER(S71)),R71+S71,""),"")</f>
        <v>57</v>
      </c>
      <c r="D70" s="60"/>
      <c r="E70" s="25" t="str">
        <f>IF(ISNUMBER($C$3),IF(ISNUMBER(T71),IF(T71&gt;0,CONCATENATE("+",T71),IF(T71=0,"",T71)),""),"")</f>
        <v/>
      </c>
      <c r="F70" s="26"/>
      <c r="G70" s="45"/>
      <c r="H70" s="45"/>
      <c r="I70" s="45"/>
      <c r="J70" s="45"/>
      <c r="K70" s="46"/>
      <c r="L70" s="44"/>
      <c r="M70" s="10"/>
      <c r="O70" s="28"/>
      <c r="P70" s="28"/>
      <c r="Q70" s="28"/>
      <c r="R70" s="29"/>
      <c r="S70" s="29"/>
      <c r="T70" s="29"/>
      <c r="U70" s="30"/>
      <c r="V70" s="40"/>
      <c r="W70" s="30"/>
    </row>
    <row r="71" spans="2:23" s="13" customFormat="1" ht="27.75" customHeight="1">
      <c r="B71" s="31">
        <f>IF(ISNUMBER(R71),MAX(B$6:B70)+1,"")</f>
        <v>17</v>
      </c>
      <c r="C71" s="62"/>
      <c r="D71" s="57" t="str">
        <f>IF(ISNUMBER($C$3),IF(V71="x","X",HLOOKUP("element",EleTab,R71+1,FALSE)),"")</f>
        <v>X</v>
      </c>
      <c r="E71" s="32"/>
      <c r="F71" s="33"/>
      <c r="G71" s="47"/>
      <c r="H71" s="48"/>
      <c r="I71" s="49"/>
      <c r="J71" s="50"/>
      <c r="K71" s="51"/>
      <c r="L71" s="44" t="str">
        <f>IF(AND(ISNUMBER(M71),$C$4=passA),M71,"")</f>
        <v/>
      </c>
      <c r="M71" s="34" t="str">
        <f>IF(COUNT(G71:K71)=5,IF(G71=R71,1,0)+IF(H71=O71,1,0)+IF(I71=P71,1,0)+IF(J71=S71,1,0)+IF(K71=Q71,1,0),"")</f>
        <v/>
      </c>
      <c r="O71" s="28">
        <f>C70</f>
        <v>57</v>
      </c>
      <c r="P71" s="28">
        <f>R71</f>
        <v>28</v>
      </c>
      <c r="Q71" s="28">
        <f>R71-T71</f>
        <v>28</v>
      </c>
      <c r="R71" s="29">
        <f>MOD(a*R67+b,m)+1</f>
        <v>28</v>
      </c>
      <c r="S71" s="29">
        <f>IF(MOD(b*S67+a,6)-3+R71&gt;0,MOD(b*S67+a,6)-3+R71,0)</f>
        <v>29</v>
      </c>
      <c r="T71" s="29">
        <f>IF(W71="x",0,IF(MOD(b*T67+a,7)-3&lt;R71,MOD(b*T67+a,7)-3,0))</f>
        <v>0</v>
      </c>
      <c r="U71" s="30"/>
      <c r="V71" s="40" t="s">
        <v>244</v>
      </c>
      <c r="W71" s="30" t="s">
        <v>244</v>
      </c>
    </row>
    <row r="72" spans="2:23" s="13" customFormat="1" ht="15" customHeight="1" thickBot="1">
      <c r="B72" s="35" t="str">
        <f>IF(ISNUMBER(R72),MAX(B$6:B71)+1,"")</f>
        <v/>
      </c>
      <c r="C72" s="63">
        <f>IF(ISNUMBER($C$3),IF(OR(U71&lt;&gt;"x",V71="x"),R71,""),"")</f>
        <v>28</v>
      </c>
      <c r="D72" s="58"/>
      <c r="E72" s="36"/>
      <c r="F72" s="37"/>
      <c r="G72" s="52"/>
      <c r="H72" s="52"/>
      <c r="I72" s="52"/>
      <c r="J72" s="52"/>
      <c r="K72" s="53"/>
      <c r="L72" s="44" t="str">
        <f>IF(AND(ISNUMBER(M72),$C$4=passA),M72,"")</f>
        <v/>
      </c>
      <c r="M72" s="34" t="str">
        <f t="shared" ref="M72" si="16">IF(COUNT(G72:K72)=5,IF(G72=R72,1,0)+IF(H72=O72,1,0)+IF(I72=P72,1,0)+IF(J72=S72,1,0)+IF(K72=Q72,1,0),"")</f>
        <v/>
      </c>
      <c r="O72" s="28"/>
      <c r="P72" s="28"/>
      <c r="Q72" s="28"/>
      <c r="R72" s="29"/>
      <c r="S72" s="29"/>
      <c r="T72" s="29"/>
      <c r="U72" s="30"/>
      <c r="V72" s="40"/>
      <c r="W72" s="30"/>
    </row>
    <row r="73" spans="2:23" ht="9" customHeight="1" thickBot="1">
      <c r="B73" s="13" t="str">
        <f>IF(ISNUMBER(R73),MAX(B$6:B72)+1,"")</f>
        <v/>
      </c>
      <c r="C73" s="64"/>
      <c r="D73" s="59"/>
      <c r="G73" s="54"/>
      <c r="H73" s="54"/>
      <c r="I73" s="54"/>
      <c r="J73" s="54"/>
      <c r="K73" s="54"/>
      <c r="L73" s="44" t="str">
        <f>IF(AND(ISNUMBER(M73),$C$4=passA),M73,"")</f>
        <v/>
      </c>
      <c r="M73" s="34" t="str">
        <f t="shared" ref="M73:M81" si="17">IF(COUNT(G73:K73)=5,IF(G73=R73,1,0)+IF(H73=O73,1,0)+IF(I73=P73,1,0)+IF(J73=S73,1,0)+IF(K73=Q73,1,0),"")</f>
        <v/>
      </c>
    </row>
    <row r="74" spans="2:23" s="13" customFormat="1" ht="15" customHeight="1">
      <c r="B74" s="24"/>
      <c r="C74" s="61">
        <f>IF(ISNUMBER($C$3),IF(AND(ISNUMBER(R75),ISNUMBER(S75)),R75+S75,""),"")</f>
        <v>50</v>
      </c>
      <c r="D74" s="60"/>
      <c r="E74" s="25">
        <f>IF(ISNUMBER($C$3),IF(ISNUMBER(T75),IF(T75&gt;0,CONCATENATE("+",T75),IF(T75=0,"",T75)),""),"")</f>
        <v>-3</v>
      </c>
      <c r="F74" s="26"/>
      <c r="G74" s="45"/>
      <c r="H74" s="45"/>
      <c r="I74" s="45"/>
      <c r="J74" s="45"/>
      <c r="K74" s="46"/>
      <c r="L74" s="44"/>
      <c r="M74" s="10"/>
      <c r="O74" s="28"/>
      <c r="P74" s="28"/>
      <c r="Q74" s="28"/>
      <c r="R74" s="29"/>
      <c r="S74" s="29"/>
      <c r="T74" s="29"/>
      <c r="U74" s="30"/>
      <c r="V74" s="40"/>
      <c r="W74" s="30"/>
    </row>
    <row r="75" spans="2:23" s="13" customFormat="1" ht="27.75" customHeight="1">
      <c r="B75" s="31">
        <f>IF(ISNUMBER(R75),MAX(B$6:B74)+1,"")</f>
        <v>18</v>
      </c>
      <c r="C75" s="62"/>
      <c r="D75" s="57" t="str">
        <f>IF(ISNUMBER($C$3),IF(V75="x","X",HLOOKUP("element",EleTab,R75+1,FALSE)),"")</f>
        <v>X</v>
      </c>
      <c r="E75" s="32"/>
      <c r="F75" s="33"/>
      <c r="G75" s="47"/>
      <c r="H75" s="48"/>
      <c r="I75" s="49"/>
      <c r="J75" s="50"/>
      <c r="K75" s="51"/>
      <c r="L75" s="44" t="str">
        <f>IF(AND(ISNUMBER(M75),$C$4=passA),M75,"")</f>
        <v/>
      </c>
      <c r="M75" s="34" t="str">
        <f>IF(COUNT(G75:K75)=5,IF(G75=R75,1,0)+IF(H75=O75,1,0)+IF(I75=P75,1,0)+IF(J75=S75,1,0)+IF(K75=Q75,1,0),"")</f>
        <v/>
      </c>
      <c r="O75" s="28">
        <f>C74</f>
        <v>50</v>
      </c>
      <c r="P75" s="28">
        <f>R75</f>
        <v>26</v>
      </c>
      <c r="Q75" s="28">
        <f>R75-T75</f>
        <v>29</v>
      </c>
      <c r="R75" s="29">
        <f>MOD(a*R71+b,m)+1</f>
        <v>26</v>
      </c>
      <c r="S75" s="29">
        <f>IF(MOD(b*S71+a,6)-3+R75&gt;0,MOD(b*S71+a,6)-3+R75,0)</f>
        <v>24</v>
      </c>
      <c r="T75" s="29">
        <f>IF(W75="x",0,IF(MOD(b*T71+a,7)-3&lt;R75,MOD(b*T71+a,7)-3,0))</f>
        <v>-3</v>
      </c>
      <c r="U75" s="30"/>
      <c r="V75" s="40" t="s">
        <v>244</v>
      </c>
      <c r="W75" s="30"/>
    </row>
    <row r="76" spans="2:23" s="13" customFormat="1" ht="15" customHeight="1" thickBot="1">
      <c r="B76" s="35" t="str">
        <f>IF(ISNUMBER(R76),MAX(B$6:B75)+1,"")</f>
        <v/>
      </c>
      <c r="C76" s="63">
        <f>IF(ISNUMBER($C$3),IF(OR(U75&lt;&gt;"x",V75="x"),R75,""),"")</f>
        <v>26</v>
      </c>
      <c r="D76" s="58"/>
      <c r="E76" s="36"/>
      <c r="F76" s="37"/>
      <c r="G76" s="52"/>
      <c r="H76" s="52"/>
      <c r="I76" s="52"/>
      <c r="J76" s="52"/>
      <c r="K76" s="53"/>
      <c r="L76" s="44" t="str">
        <f>IF(AND(ISNUMBER(M76),$C$4=passA),M76,"")</f>
        <v/>
      </c>
      <c r="M76" s="34" t="str">
        <f t="shared" ref="M76" si="18">IF(COUNT(G76:K76)=5,IF(G76=R76,1,0)+IF(H76=O76,1,0)+IF(I76=P76,1,0)+IF(J76=S76,1,0)+IF(K76=Q76,1,0),"")</f>
        <v/>
      </c>
      <c r="O76" s="28"/>
      <c r="P76" s="28"/>
      <c r="Q76" s="28"/>
      <c r="R76" s="29"/>
      <c r="S76" s="29"/>
      <c r="T76" s="29"/>
      <c r="U76" s="30"/>
      <c r="V76" s="40"/>
      <c r="W76" s="30"/>
    </row>
    <row r="77" spans="2:23" ht="9" customHeight="1" thickBot="1">
      <c r="B77" s="13" t="str">
        <f>IF(ISNUMBER(R77),MAX(B$6:B76)+1,"")</f>
        <v/>
      </c>
      <c r="C77" s="64"/>
      <c r="D77" s="59"/>
      <c r="G77" s="54"/>
      <c r="H77" s="54"/>
      <c r="I77" s="54"/>
      <c r="J77" s="54"/>
      <c r="K77" s="54"/>
      <c r="L77" s="44" t="str">
        <f>IF(AND(ISNUMBER(M77),$C$4=passA),M77,"")</f>
        <v/>
      </c>
      <c r="M77" s="34" t="str">
        <f t="shared" si="17"/>
        <v/>
      </c>
    </row>
    <row r="78" spans="2:23" s="13" customFormat="1" ht="15" customHeight="1">
      <c r="B78" s="24"/>
      <c r="C78" s="61">
        <f>IF(ISNUMBER($C$3),IF(AND(ISNUMBER(R79),ISNUMBER(S79)),R79+S79,""),"")</f>
        <v>27</v>
      </c>
      <c r="D78" s="60"/>
      <c r="E78" s="25">
        <f>IF(ISNUMBER($C$3),IF(ISNUMBER(T79),IF(T79&gt;0,CONCATENATE("+",T79),IF(T79=0,"",T79)),""),"")</f>
        <v>-3</v>
      </c>
      <c r="F78" s="26"/>
      <c r="G78" s="45"/>
      <c r="H78" s="45"/>
      <c r="I78" s="45"/>
      <c r="J78" s="45"/>
      <c r="K78" s="46"/>
      <c r="L78" s="44"/>
      <c r="M78" s="10"/>
      <c r="O78" s="28"/>
      <c r="P78" s="28"/>
      <c r="Q78" s="28"/>
      <c r="R78" s="29"/>
      <c r="S78" s="29"/>
      <c r="T78" s="29"/>
      <c r="U78" s="30"/>
      <c r="V78" s="40"/>
      <c r="W78" s="30"/>
    </row>
    <row r="79" spans="2:23" s="13" customFormat="1" ht="27.75" customHeight="1">
      <c r="B79" s="31">
        <f>IF(ISNUMBER(R79),MAX(B$6:B78)+1,"")</f>
        <v>19</v>
      </c>
      <c r="C79" s="62"/>
      <c r="D79" s="57" t="str">
        <f>IF(ISNUMBER($C$3),IF(V79="x","X",HLOOKUP("element",EleTab,R79+1,FALSE)),"")</f>
        <v>X</v>
      </c>
      <c r="E79" s="32"/>
      <c r="F79" s="33"/>
      <c r="G79" s="47"/>
      <c r="H79" s="48"/>
      <c r="I79" s="49"/>
      <c r="J79" s="50"/>
      <c r="K79" s="51"/>
      <c r="L79" s="44" t="str">
        <f>IF(AND(ISNUMBER(M79),$C$4=passA),M79,"")</f>
        <v/>
      </c>
      <c r="M79" s="34" t="str">
        <f>IF(COUNT(G79:K79)=5,IF(G79=R79,1,0)+IF(H79=O79,1,0)+IF(I79=P79,1,0)+IF(J79=S79,1,0)+IF(K79=Q79,1,0),"")</f>
        <v/>
      </c>
      <c r="O79" s="28">
        <f>C78</f>
        <v>27</v>
      </c>
      <c r="P79" s="28">
        <f>R79</f>
        <v>14</v>
      </c>
      <c r="Q79" s="28">
        <f>R79-T79</f>
        <v>17</v>
      </c>
      <c r="R79" s="29">
        <f>MOD(a*R75+b,m)+1</f>
        <v>14</v>
      </c>
      <c r="S79" s="29">
        <f>IF(MOD(b*S75+a,6)-3+R79&gt;0,MOD(b*S75+a,6)-3+R79,0)</f>
        <v>13</v>
      </c>
      <c r="T79" s="29">
        <f>IF(W79="x",0,IF(MOD(b*T75+a,7)-3&lt;R79,MOD(b*T75+a,7)-3,0))</f>
        <v>-3</v>
      </c>
      <c r="U79" s="30"/>
      <c r="V79" s="40" t="s">
        <v>244</v>
      </c>
      <c r="W79" s="30"/>
    </row>
    <row r="80" spans="2:23" s="13" customFormat="1" ht="15" customHeight="1" thickBot="1">
      <c r="B80" s="35" t="str">
        <f>IF(ISNUMBER(R80),MAX(B$6:B79)+1,"")</f>
        <v/>
      </c>
      <c r="C80" s="63">
        <f>IF(ISNUMBER($C$3),IF(OR(U79&lt;&gt;"x",V79="x"),R79,""),"")</f>
        <v>14</v>
      </c>
      <c r="D80" s="58"/>
      <c r="E80" s="36"/>
      <c r="F80" s="37"/>
      <c r="G80" s="52"/>
      <c r="H80" s="52"/>
      <c r="I80" s="52"/>
      <c r="J80" s="52"/>
      <c r="K80" s="53"/>
      <c r="L80" s="44" t="str">
        <f>IF(AND(ISNUMBER(M80),$C$4=passA),M80,"")</f>
        <v/>
      </c>
      <c r="M80" s="34" t="str">
        <f t="shared" ref="M80" si="19">IF(COUNT(G80:K80)=5,IF(G80=R80,1,0)+IF(H80=O80,1,0)+IF(I80=P80,1,0)+IF(J80=S80,1,0)+IF(K80=Q80,1,0),"")</f>
        <v/>
      </c>
      <c r="O80" s="28"/>
      <c r="P80" s="28"/>
      <c r="Q80" s="28"/>
      <c r="R80" s="29"/>
      <c r="S80" s="29"/>
      <c r="T80" s="29"/>
      <c r="U80" s="30"/>
      <c r="V80" s="40"/>
      <c r="W80" s="30"/>
    </row>
    <row r="81" spans="2:23" ht="9" customHeight="1" thickBot="1">
      <c r="B81" s="13" t="str">
        <f>IF(ISNUMBER(R81),MAX(B$6:B80)+1,"")</f>
        <v/>
      </c>
      <c r="C81" s="64"/>
      <c r="D81" s="59"/>
      <c r="G81" s="54"/>
      <c r="H81" s="54"/>
      <c r="I81" s="54"/>
      <c r="J81" s="54"/>
      <c r="K81" s="54"/>
      <c r="L81" s="44" t="str">
        <f>IF(AND(ISNUMBER(M81),$C$4=passA),M81,"")</f>
        <v/>
      </c>
      <c r="M81" s="34" t="str">
        <f t="shared" si="17"/>
        <v/>
      </c>
    </row>
    <row r="82" spans="2:23" s="13" customFormat="1" ht="15" customHeight="1">
      <c r="B82" s="24"/>
      <c r="C82" s="61">
        <f>IF(ISNUMBER($C$3),IF(AND(ISNUMBER(R83),ISNUMBER(S83)),R83+S83,""),"")</f>
        <v>84</v>
      </c>
      <c r="D82" s="60"/>
      <c r="E82" s="25">
        <f>IF(ISNUMBER($C$3),IF(ISNUMBER(T83),IF(T83&gt;0,CONCATENATE("+",T83),IF(T83=0,"",T83)),""),"")</f>
        <v>-3</v>
      </c>
      <c r="F82" s="26"/>
      <c r="G82" s="45"/>
      <c r="H82" s="45"/>
      <c r="I82" s="45"/>
      <c r="J82" s="45"/>
      <c r="K82" s="46"/>
      <c r="L82" s="44"/>
      <c r="M82" s="10"/>
      <c r="O82" s="28"/>
      <c r="P82" s="28"/>
      <c r="Q82" s="28"/>
      <c r="R82" s="29"/>
      <c r="S82" s="29"/>
      <c r="T82" s="29"/>
      <c r="U82" s="30"/>
      <c r="V82" s="40"/>
      <c r="W82" s="30"/>
    </row>
    <row r="83" spans="2:23" s="13" customFormat="1" ht="27.75" customHeight="1">
      <c r="B83" s="31">
        <f>IF(ISNUMBER(R83),MAX(B$6:B82)+1,"")</f>
        <v>20</v>
      </c>
      <c r="C83" s="62"/>
      <c r="D83" s="57" t="str">
        <f>IF(ISNUMBER($C$3),IF(V83="x","X",HLOOKUP("element",EleTab,R83+1,FALSE)),"")</f>
        <v>X</v>
      </c>
      <c r="E83" s="32"/>
      <c r="F83" s="33"/>
      <c r="G83" s="47"/>
      <c r="H83" s="48"/>
      <c r="I83" s="49"/>
      <c r="J83" s="50"/>
      <c r="K83" s="51"/>
      <c r="L83" s="44" t="str">
        <f>IF(AND(ISNUMBER(M83),$C$4=passA),M83,"")</f>
        <v/>
      </c>
      <c r="M83" s="34" t="str">
        <f>IF(COUNT(G83:K83)=5,IF(G83=R83,1,0)+IF(H83=O83,1,0)+IF(I83=P83,1,0)+IF(J83=S83,1,0)+IF(K83=Q83,1,0),"")</f>
        <v/>
      </c>
      <c r="O83" s="28">
        <f>C82</f>
        <v>84</v>
      </c>
      <c r="P83" s="28">
        <f>R83</f>
        <v>42</v>
      </c>
      <c r="Q83" s="28">
        <f>R83-T83</f>
        <v>45</v>
      </c>
      <c r="R83" s="29">
        <f>MOD(a*R79+b,m)+1</f>
        <v>42</v>
      </c>
      <c r="S83" s="29">
        <f>IF(MOD(b*S79+a,6)-3+R83&gt;0,MOD(b*S79+a,6)-3+R83,0)</f>
        <v>42</v>
      </c>
      <c r="T83" s="29">
        <f>IF(W83="x",0,IF(MOD(b*T79+a,7)-3&lt;R83,MOD(b*T79+a,7)-3,0))</f>
        <v>-3</v>
      </c>
      <c r="U83" s="30"/>
      <c r="V83" s="40" t="s">
        <v>244</v>
      </c>
      <c r="W83" s="30"/>
    </row>
    <row r="84" spans="2:23" s="13" customFormat="1" ht="15" customHeight="1" thickBot="1">
      <c r="B84" s="35" t="str">
        <f>IF(ISNUMBER(R84),MAX(B$6:B83)+1,"")</f>
        <v/>
      </c>
      <c r="C84" s="63">
        <f>IF(ISNUMBER($C$3),IF(OR(U83&lt;&gt;"x",V83="x"),R83,""),"")</f>
        <v>42</v>
      </c>
      <c r="D84" s="36"/>
      <c r="E84" s="36"/>
      <c r="F84" s="37"/>
      <c r="G84" s="52"/>
      <c r="H84" s="52"/>
      <c r="I84" s="52"/>
      <c r="J84" s="52"/>
      <c r="K84" s="53"/>
      <c r="L84" s="44" t="str">
        <f>IF(AND(ISNUMBER(M84),$C$4=passA),M84,"")</f>
        <v/>
      </c>
      <c r="M84" s="34" t="str">
        <f t="shared" ref="M84" si="20">IF(COUNT(G84:K84)=5,IF(G84=R84,1,0)+IF(H84=O84,1,0)+IF(I84=P84,1,0)+IF(J84=S84,1,0)+IF(K84=Q84,1,0),"")</f>
        <v/>
      </c>
      <c r="O84" s="28"/>
      <c r="P84" s="28"/>
      <c r="Q84" s="28"/>
      <c r="R84" s="29"/>
      <c r="S84" s="29"/>
      <c r="T84" s="29"/>
      <c r="U84" s="30"/>
      <c r="V84" s="40"/>
      <c r="W84" s="30"/>
    </row>
    <row r="85" spans="2:23" ht="9" customHeight="1"/>
  </sheetData>
  <sheetProtection password="91AF" sheet="1" objects="1" scenarios="1" selectLockedCells="1"/>
  <mergeCells count="9">
    <mergeCell ref="B5:F5"/>
    <mergeCell ref="J3:K3"/>
    <mergeCell ref="C3:E3"/>
    <mergeCell ref="A1:L1"/>
    <mergeCell ref="A3:B3"/>
    <mergeCell ref="J2:L2"/>
    <mergeCell ref="A2:I2"/>
    <mergeCell ref="C4:E4"/>
    <mergeCell ref="H4:I4"/>
  </mergeCells>
  <dataValidations count="1">
    <dataValidation type="whole" operator="greaterThanOrEqual" allowBlank="1" showInputMessage="1" showErrorMessage="1" sqref="C3:E3">
      <formula1>123456</formula1>
    </dataValidation>
  </dataValidations>
  <hyperlinks>
    <hyperlink ref="J2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workbookViewId="0">
      <selection activeCell="F7" sqref="F7"/>
    </sheetView>
  </sheetViews>
  <sheetFormatPr defaultRowHeight="16.5" customHeight="1"/>
  <cols>
    <col min="2" max="4" width="12.75" customWidth="1"/>
  </cols>
  <sheetData>
    <row r="1" spans="1:6" s="78" customFormat="1" ht="16.5" customHeight="1"/>
    <row r="2" spans="1:6" ht="16.5" customHeight="1" thickBot="1">
      <c r="A2" t="s">
        <v>1</v>
      </c>
    </row>
    <row r="3" spans="1:6" ht="16.5" customHeight="1">
      <c r="A3" s="1" t="s">
        <v>2</v>
      </c>
      <c r="B3" s="1" t="s">
        <v>3</v>
      </c>
      <c r="C3" s="1" t="s">
        <v>238</v>
      </c>
      <c r="D3" s="2" t="s">
        <v>4</v>
      </c>
    </row>
    <row r="4" spans="1:6" ht="16.5" customHeight="1">
      <c r="A4" s="3" t="s">
        <v>5</v>
      </c>
      <c r="B4" s="3" t="s">
        <v>6</v>
      </c>
      <c r="C4" s="3">
        <v>1</v>
      </c>
      <c r="D4" s="4">
        <v>1.0079469999999999</v>
      </c>
      <c r="E4" s="55" t="s">
        <v>248</v>
      </c>
      <c r="F4" s="55" t="s">
        <v>258</v>
      </c>
    </row>
    <row r="5" spans="1:6" ht="16.5" customHeight="1">
      <c r="A5" s="3" t="s">
        <v>7</v>
      </c>
      <c r="B5" s="3" t="s">
        <v>8</v>
      </c>
      <c r="C5" s="3">
        <v>2</v>
      </c>
      <c r="D5" s="4">
        <v>4.0026022000000001</v>
      </c>
      <c r="E5" s="55" t="s">
        <v>249</v>
      </c>
      <c r="F5" s="55" t="s">
        <v>259</v>
      </c>
    </row>
    <row r="6" spans="1:6" ht="16.5" customHeight="1">
      <c r="A6" s="3" t="s">
        <v>9</v>
      </c>
      <c r="B6" s="3" t="s">
        <v>10</v>
      </c>
      <c r="C6" s="3">
        <v>3</v>
      </c>
      <c r="D6" s="4">
        <v>6.9412000000000003</v>
      </c>
    </row>
    <row r="7" spans="1:6" ht="16.5" customHeight="1">
      <c r="A7" s="3" t="s">
        <v>11</v>
      </c>
      <c r="B7" s="3" t="s">
        <v>12</v>
      </c>
      <c r="C7" s="3">
        <v>4</v>
      </c>
      <c r="D7" s="4">
        <v>9.0121822999999992</v>
      </c>
    </row>
    <row r="8" spans="1:6" ht="16.5" customHeight="1">
      <c r="A8" s="3" t="s">
        <v>13</v>
      </c>
      <c r="B8" s="3" t="s">
        <v>14</v>
      </c>
      <c r="C8" s="3">
        <v>5</v>
      </c>
      <c r="D8" s="4">
        <v>10.8117</v>
      </c>
    </row>
    <row r="9" spans="1:6" ht="16.5" customHeight="1">
      <c r="A9" s="3" t="s">
        <v>0</v>
      </c>
      <c r="B9" s="3" t="s">
        <v>15</v>
      </c>
      <c r="C9" s="3">
        <v>6</v>
      </c>
      <c r="D9" s="4">
        <v>12.01078</v>
      </c>
    </row>
    <row r="10" spans="1:6" ht="16.5" customHeight="1">
      <c r="A10" s="3" t="s">
        <v>16</v>
      </c>
      <c r="B10" s="3" t="s">
        <v>17</v>
      </c>
      <c r="C10" s="3">
        <v>7</v>
      </c>
      <c r="D10" s="4">
        <v>14.00672</v>
      </c>
    </row>
    <row r="11" spans="1:6" ht="16.5" customHeight="1">
      <c r="A11" s="3" t="s">
        <v>18</v>
      </c>
      <c r="B11" s="3" t="s">
        <v>19</v>
      </c>
      <c r="C11" s="3">
        <v>8</v>
      </c>
      <c r="D11" s="4">
        <v>15.99943</v>
      </c>
    </row>
    <row r="12" spans="1:6" ht="16.5" customHeight="1">
      <c r="A12" s="3" t="s">
        <v>20</v>
      </c>
      <c r="B12" s="3" t="s">
        <v>21</v>
      </c>
      <c r="C12" s="3">
        <v>9</v>
      </c>
      <c r="D12" s="4">
        <v>18.998403249999999</v>
      </c>
    </row>
    <row r="13" spans="1:6" ht="16.5" customHeight="1">
      <c r="A13" s="3" t="s">
        <v>22</v>
      </c>
      <c r="B13" s="3" t="s">
        <v>23</v>
      </c>
      <c r="C13" s="3">
        <v>10</v>
      </c>
      <c r="D13" s="4">
        <v>20.179760000000002</v>
      </c>
    </row>
    <row r="14" spans="1:6" ht="16.5" customHeight="1">
      <c r="A14" s="3" t="s">
        <v>24</v>
      </c>
      <c r="B14" s="3" t="s">
        <v>25</v>
      </c>
      <c r="C14" s="3">
        <v>11</v>
      </c>
      <c r="D14" s="4">
        <v>22.989769282000001</v>
      </c>
    </row>
    <row r="15" spans="1:6" ht="16.5" customHeight="1">
      <c r="A15" s="3" t="s">
        <v>26</v>
      </c>
      <c r="B15" s="3" t="s">
        <v>27</v>
      </c>
      <c r="C15" s="3">
        <v>12</v>
      </c>
      <c r="D15" s="4">
        <v>24.305060000000001</v>
      </c>
    </row>
    <row r="16" spans="1:6" ht="16.5" customHeight="1">
      <c r="A16" s="3" t="s">
        <v>28</v>
      </c>
      <c r="B16" s="3" t="s">
        <v>29</v>
      </c>
      <c r="C16" s="3">
        <v>13</v>
      </c>
      <c r="D16" s="4">
        <v>26.98153868</v>
      </c>
    </row>
    <row r="17" spans="1:4" ht="16.5" customHeight="1">
      <c r="A17" s="3" t="s">
        <v>30</v>
      </c>
      <c r="B17" s="3" t="s">
        <v>31</v>
      </c>
      <c r="C17" s="3">
        <v>14</v>
      </c>
      <c r="D17" s="4">
        <v>28.085529999999999</v>
      </c>
    </row>
    <row r="18" spans="1:4" ht="16.5" customHeight="1">
      <c r="A18" s="3" t="s">
        <v>32</v>
      </c>
      <c r="B18" s="3" t="s">
        <v>33</v>
      </c>
      <c r="C18" s="3">
        <v>15</v>
      </c>
      <c r="D18" s="4">
        <v>30.973762199999999</v>
      </c>
    </row>
    <row r="19" spans="1:4" ht="16.5" customHeight="1">
      <c r="A19" s="3" t="s">
        <v>34</v>
      </c>
      <c r="B19" s="3" t="s">
        <v>35</v>
      </c>
      <c r="C19" s="3">
        <v>16</v>
      </c>
      <c r="D19" s="4">
        <v>32.0655</v>
      </c>
    </row>
    <row r="20" spans="1:4" ht="16.5" customHeight="1">
      <c r="A20" s="3" t="s">
        <v>36</v>
      </c>
      <c r="B20" s="3" t="s">
        <v>37</v>
      </c>
      <c r="C20" s="3">
        <v>17</v>
      </c>
      <c r="D20" s="4">
        <v>35.453200000000002</v>
      </c>
    </row>
    <row r="21" spans="1:4" ht="16.5" customHeight="1">
      <c r="A21" s="3" t="s">
        <v>38</v>
      </c>
      <c r="B21" s="3" t="s">
        <v>39</v>
      </c>
      <c r="C21" s="3">
        <v>18</v>
      </c>
      <c r="D21" s="4">
        <v>39.948099999999997</v>
      </c>
    </row>
    <row r="22" spans="1:4" ht="16.5" customHeight="1">
      <c r="A22" s="3" t="s">
        <v>40</v>
      </c>
      <c r="B22" s="3" t="s">
        <v>41</v>
      </c>
      <c r="C22" s="3">
        <v>19</v>
      </c>
      <c r="D22" s="4">
        <v>39.098309999999998</v>
      </c>
    </row>
    <row r="23" spans="1:4" ht="16.5" customHeight="1">
      <c r="A23" s="3" t="s">
        <v>42</v>
      </c>
      <c r="B23" s="3" t="s">
        <v>43</v>
      </c>
      <c r="C23" s="3">
        <v>20</v>
      </c>
      <c r="D23" s="4">
        <v>40.078400000000002</v>
      </c>
    </row>
    <row r="24" spans="1:4" ht="16.5" customHeight="1">
      <c r="A24" s="3" t="s">
        <v>44</v>
      </c>
      <c r="B24" s="3" t="s">
        <v>45</v>
      </c>
      <c r="C24" s="3">
        <v>21</v>
      </c>
      <c r="D24" s="4">
        <v>44.955912599999998</v>
      </c>
    </row>
    <row r="25" spans="1:4" ht="16.5" customHeight="1">
      <c r="A25" s="3" t="s">
        <v>46</v>
      </c>
      <c r="B25" s="3" t="s">
        <v>47</v>
      </c>
      <c r="C25" s="3">
        <v>22</v>
      </c>
      <c r="D25" s="4">
        <v>47.867100000000001</v>
      </c>
    </row>
    <row r="26" spans="1:4" ht="16.5" customHeight="1">
      <c r="A26" s="3" t="s">
        <v>48</v>
      </c>
      <c r="B26" s="3" t="s">
        <v>49</v>
      </c>
      <c r="C26" s="3">
        <v>23</v>
      </c>
      <c r="D26" s="4">
        <v>50.941510000000001</v>
      </c>
    </row>
    <row r="27" spans="1:4" ht="16.5" customHeight="1">
      <c r="A27" s="3" t="s">
        <v>50</v>
      </c>
      <c r="B27" s="3" t="s">
        <v>51</v>
      </c>
      <c r="C27" s="3">
        <v>24</v>
      </c>
      <c r="D27" s="4">
        <v>51.996160000000003</v>
      </c>
    </row>
    <row r="28" spans="1:4" ht="16.5" customHeight="1">
      <c r="A28" s="3" t="s">
        <v>52</v>
      </c>
      <c r="B28" s="3" t="s">
        <v>53</v>
      </c>
      <c r="C28" s="3">
        <v>25</v>
      </c>
      <c r="D28" s="4">
        <v>54.938045500000001</v>
      </c>
    </row>
    <row r="29" spans="1:4" ht="16.5" customHeight="1">
      <c r="A29" s="3" t="s">
        <v>54</v>
      </c>
      <c r="B29" s="3" t="s">
        <v>55</v>
      </c>
      <c r="C29" s="3">
        <v>26</v>
      </c>
      <c r="D29" s="4">
        <v>55.845199999999998</v>
      </c>
    </row>
    <row r="30" spans="1:4" ht="16.5" customHeight="1">
      <c r="A30" s="3" t="s">
        <v>56</v>
      </c>
      <c r="B30" s="3" t="s">
        <v>57</v>
      </c>
      <c r="C30" s="3">
        <v>27</v>
      </c>
      <c r="D30" s="4">
        <v>58.933195499999997</v>
      </c>
    </row>
    <row r="31" spans="1:4" ht="16.5" customHeight="1">
      <c r="A31" s="3" t="s">
        <v>58</v>
      </c>
      <c r="B31" s="3" t="s">
        <v>59</v>
      </c>
      <c r="C31" s="3">
        <v>28</v>
      </c>
      <c r="D31" s="4">
        <v>58.693420000000003</v>
      </c>
    </row>
    <row r="32" spans="1:4" ht="16.5" customHeight="1">
      <c r="A32" s="3" t="s">
        <v>60</v>
      </c>
      <c r="B32" s="3" t="s">
        <v>61</v>
      </c>
      <c r="C32" s="3">
        <v>29</v>
      </c>
      <c r="D32" s="4">
        <v>63.546300000000002</v>
      </c>
    </row>
    <row r="33" spans="1:4" ht="16.5" customHeight="1">
      <c r="A33" s="3" t="s">
        <v>62</v>
      </c>
      <c r="B33" s="3" t="s">
        <v>63</v>
      </c>
      <c r="C33" s="3">
        <v>30</v>
      </c>
      <c r="D33" s="4">
        <v>65.409400000000005</v>
      </c>
    </row>
    <row r="34" spans="1:4" ht="16.5" customHeight="1">
      <c r="A34" s="3" t="s">
        <v>64</v>
      </c>
      <c r="B34" s="3" t="s">
        <v>65</v>
      </c>
      <c r="C34" s="3">
        <v>31</v>
      </c>
      <c r="D34" s="4">
        <v>69.723100000000002</v>
      </c>
    </row>
    <row r="35" spans="1:4" ht="16.5" customHeight="1">
      <c r="A35" s="3" t="s">
        <v>66</v>
      </c>
      <c r="B35" s="3" t="s">
        <v>67</v>
      </c>
      <c r="C35" s="3">
        <v>32</v>
      </c>
      <c r="D35" s="4">
        <v>72.641000000000005</v>
      </c>
    </row>
    <row r="36" spans="1:4" ht="16.5" customHeight="1">
      <c r="A36" s="3" t="s">
        <v>68</v>
      </c>
      <c r="B36" s="3" t="s">
        <v>69</v>
      </c>
      <c r="C36" s="3">
        <v>33</v>
      </c>
      <c r="D36" s="4">
        <v>74.921601999999993</v>
      </c>
    </row>
    <row r="37" spans="1:4" ht="16.5" customHeight="1">
      <c r="A37" s="3" t="s">
        <v>70</v>
      </c>
      <c r="B37" s="3" t="s">
        <v>71</v>
      </c>
      <c r="C37" s="3">
        <v>34</v>
      </c>
      <c r="D37" s="4">
        <v>78.962999999999994</v>
      </c>
    </row>
    <row r="38" spans="1:4" ht="16.5" customHeight="1">
      <c r="A38" s="3" t="s">
        <v>72</v>
      </c>
      <c r="B38" s="3" t="s">
        <v>73</v>
      </c>
      <c r="C38" s="3">
        <v>35</v>
      </c>
      <c r="D38" s="4">
        <v>79.9041</v>
      </c>
    </row>
    <row r="39" spans="1:4" ht="16.5" customHeight="1">
      <c r="A39" s="3" t="s">
        <v>74</v>
      </c>
      <c r="B39" s="3" t="s">
        <v>75</v>
      </c>
      <c r="C39" s="3">
        <v>36</v>
      </c>
      <c r="D39" s="4">
        <v>83.798199999999994</v>
      </c>
    </row>
    <row r="40" spans="1:4" ht="16.5" customHeight="1">
      <c r="A40" s="3" t="s">
        <v>76</v>
      </c>
      <c r="B40" s="3" t="s">
        <v>77</v>
      </c>
      <c r="C40" s="3">
        <v>37</v>
      </c>
      <c r="D40" s="4">
        <v>85.467830000000006</v>
      </c>
    </row>
    <row r="41" spans="1:4" ht="16.5" customHeight="1">
      <c r="A41" s="3" t="s">
        <v>78</v>
      </c>
      <c r="B41" s="3" t="s">
        <v>79</v>
      </c>
      <c r="C41" s="3">
        <v>38</v>
      </c>
      <c r="D41" s="4">
        <v>87.620999999999995</v>
      </c>
    </row>
    <row r="42" spans="1:4" ht="16.5" customHeight="1">
      <c r="A42" s="3" t="s">
        <v>80</v>
      </c>
      <c r="B42" s="3" t="s">
        <v>81</v>
      </c>
      <c r="C42" s="3">
        <v>39</v>
      </c>
      <c r="D42" s="4">
        <v>88.905851999999996</v>
      </c>
    </row>
    <row r="43" spans="1:4" ht="16.5" customHeight="1">
      <c r="A43" s="3" t="s">
        <v>82</v>
      </c>
      <c r="B43" s="3" t="s">
        <v>83</v>
      </c>
      <c r="C43" s="3">
        <v>40</v>
      </c>
      <c r="D43" s="4">
        <v>91.224199999999996</v>
      </c>
    </row>
    <row r="44" spans="1:4" ht="16.5" customHeight="1">
      <c r="A44" s="3" t="s">
        <v>84</v>
      </c>
      <c r="B44" s="3" t="s">
        <v>85</v>
      </c>
      <c r="C44" s="3">
        <v>41</v>
      </c>
      <c r="D44" s="4">
        <v>92.906381999999994</v>
      </c>
    </row>
    <row r="45" spans="1:4" ht="16.5" customHeight="1">
      <c r="A45" s="3" t="s">
        <v>86</v>
      </c>
      <c r="B45" s="3" t="s">
        <v>87</v>
      </c>
      <c r="C45" s="3">
        <v>42</v>
      </c>
      <c r="D45" s="4">
        <v>95.941999999999993</v>
      </c>
    </row>
    <row r="46" spans="1:4" ht="16.5" customHeight="1">
      <c r="A46" s="3" t="s">
        <v>88</v>
      </c>
      <c r="B46" s="3" t="s">
        <v>89</v>
      </c>
      <c r="C46" s="3">
        <v>43</v>
      </c>
      <c r="D46" s="4">
        <v>98</v>
      </c>
    </row>
    <row r="47" spans="1:4" ht="16.5" customHeight="1">
      <c r="A47" s="3" t="s">
        <v>90</v>
      </c>
      <c r="B47" s="3" t="s">
        <v>91</v>
      </c>
      <c r="C47" s="3">
        <v>44</v>
      </c>
      <c r="D47" s="4">
        <v>101.072</v>
      </c>
    </row>
    <row r="48" spans="1:4" ht="16.5" customHeight="1">
      <c r="A48" s="3" t="s">
        <v>92</v>
      </c>
      <c r="B48" s="3" t="s">
        <v>93</v>
      </c>
      <c r="C48" s="3">
        <v>45</v>
      </c>
      <c r="D48" s="4">
        <v>102.905502</v>
      </c>
    </row>
    <row r="49" spans="1:4" ht="16.5" customHeight="1">
      <c r="A49" s="3" t="s">
        <v>94</v>
      </c>
      <c r="B49" s="3" t="s">
        <v>95</v>
      </c>
      <c r="C49" s="3">
        <v>46</v>
      </c>
      <c r="D49" s="4">
        <v>106.42100000000001</v>
      </c>
    </row>
    <row r="50" spans="1:4" ht="16.5" customHeight="1">
      <c r="A50" s="3" t="s">
        <v>96</v>
      </c>
      <c r="B50" s="3" t="s">
        <v>97</v>
      </c>
      <c r="C50" s="3">
        <v>47</v>
      </c>
      <c r="D50" s="4">
        <v>107.86821999999999</v>
      </c>
    </row>
    <row r="51" spans="1:4" ht="16.5" customHeight="1">
      <c r="A51" s="3" t="s">
        <v>98</v>
      </c>
      <c r="B51" s="3" t="s">
        <v>99</v>
      </c>
      <c r="C51" s="3">
        <v>48</v>
      </c>
      <c r="D51" s="4">
        <v>112.4118</v>
      </c>
    </row>
    <row r="52" spans="1:4" ht="16.5" customHeight="1">
      <c r="A52" s="3" t="s">
        <v>100</v>
      </c>
      <c r="B52" s="3" t="s">
        <v>101</v>
      </c>
      <c r="C52" s="3">
        <v>49</v>
      </c>
      <c r="D52" s="4">
        <v>114.81829999999999</v>
      </c>
    </row>
    <row r="53" spans="1:4" ht="16.5" customHeight="1">
      <c r="A53" s="3" t="s">
        <v>102</v>
      </c>
      <c r="B53" s="3" t="s">
        <v>103</v>
      </c>
      <c r="C53" s="3">
        <v>50</v>
      </c>
      <c r="D53" s="4">
        <v>118.7107</v>
      </c>
    </row>
    <row r="54" spans="1:4" ht="16.5" customHeight="1">
      <c r="A54" s="3" t="s">
        <v>104</v>
      </c>
      <c r="B54" s="3" t="s">
        <v>105</v>
      </c>
      <c r="C54" s="3">
        <v>51</v>
      </c>
      <c r="D54" s="4">
        <v>121.76009999999999</v>
      </c>
    </row>
    <row r="55" spans="1:4" ht="16.5" customHeight="1">
      <c r="A55" s="3" t="s">
        <v>106</v>
      </c>
      <c r="B55" s="3" t="s">
        <v>107</v>
      </c>
      <c r="C55" s="3">
        <v>52</v>
      </c>
      <c r="D55" s="4">
        <v>127.60299999999999</v>
      </c>
    </row>
    <row r="56" spans="1:4" ht="16.5" customHeight="1">
      <c r="A56" s="3" t="s">
        <v>108</v>
      </c>
      <c r="B56" s="3" t="s">
        <v>109</v>
      </c>
      <c r="C56" s="3">
        <v>53</v>
      </c>
      <c r="D56" s="4">
        <v>126.904473</v>
      </c>
    </row>
    <row r="57" spans="1:4" ht="16.5" customHeight="1">
      <c r="A57" s="3" t="s">
        <v>110</v>
      </c>
      <c r="B57" s="3" t="s">
        <v>111</v>
      </c>
      <c r="C57" s="3">
        <v>54</v>
      </c>
      <c r="D57" s="4">
        <v>131.2936</v>
      </c>
    </row>
    <row r="58" spans="1:4" ht="16.5" customHeight="1">
      <c r="A58" s="3" t="s">
        <v>112</v>
      </c>
      <c r="B58" s="3" t="s">
        <v>113</v>
      </c>
      <c r="C58" s="3">
        <v>55</v>
      </c>
      <c r="D58" s="4">
        <v>132.90545191999999</v>
      </c>
    </row>
    <row r="59" spans="1:4" ht="16.5" customHeight="1">
      <c r="A59" s="3" t="s">
        <v>114</v>
      </c>
      <c r="B59" s="3" t="s">
        <v>115</v>
      </c>
      <c r="C59" s="3">
        <v>56</v>
      </c>
      <c r="D59" s="4">
        <v>137.32769999999999</v>
      </c>
    </row>
    <row r="60" spans="1:4" ht="16.5" customHeight="1">
      <c r="A60" s="3" t="s">
        <v>116</v>
      </c>
      <c r="B60" s="3" t="s">
        <v>117</v>
      </c>
      <c r="C60" s="3">
        <v>57</v>
      </c>
      <c r="D60" s="4">
        <v>138.90547699999999</v>
      </c>
    </row>
    <row r="61" spans="1:4" ht="16.5" customHeight="1">
      <c r="A61" s="3" t="s">
        <v>118</v>
      </c>
      <c r="B61" s="3" t="s">
        <v>119</v>
      </c>
      <c r="C61" s="3">
        <v>58</v>
      </c>
      <c r="D61" s="4">
        <v>140.11609999999999</v>
      </c>
    </row>
    <row r="62" spans="1:4" ht="16.5" customHeight="1">
      <c r="A62" s="3" t="s">
        <v>120</v>
      </c>
      <c r="B62" s="3" t="s">
        <v>121</v>
      </c>
      <c r="C62" s="3">
        <v>59</v>
      </c>
      <c r="D62" s="4">
        <v>140.90765200000001</v>
      </c>
    </row>
    <row r="63" spans="1:4" ht="16.5" customHeight="1">
      <c r="A63" s="3" t="s">
        <v>122</v>
      </c>
      <c r="B63" s="3" t="s">
        <v>123</v>
      </c>
      <c r="C63" s="3">
        <v>60</v>
      </c>
      <c r="D63" s="4">
        <v>144.2423</v>
      </c>
    </row>
    <row r="64" spans="1:4" ht="16.5" customHeight="1">
      <c r="A64" s="3" t="s">
        <v>124</v>
      </c>
      <c r="B64" s="3" t="s">
        <v>125</v>
      </c>
      <c r="C64" s="3">
        <v>61</v>
      </c>
      <c r="D64" s="4">
        <v>145</v>
      </c>
    </row>
    <row r="65" spans="1:4" ht="16.5" customHeight="1">
      <c r="A65" s="3" t="s">
        <v>126</v>
      </c>
      <c r="B65" s="3" t="s">
        <v>127</v>
      </c>
      <c r="C65" s="3">
        <v>62</v>
      </c>
      <c r="D65" s="4">
        <v>150.36199999999999</v>
      </c>
    </row>
    <row r="66" spans="1:4" ht="16.5" customHeight="1">
      <c r="A66" s="3" t="s">
        <v>128</v>
      </c>
      <c r="B66" s="3" t="s">
        <v>129</v>
      </c>
      <c r="C66" s="3">
        <v>63</v>
      </c>
      <c r="D66" s="4">
        <v>151.9641</v>
      </c>
    </row>
    <row r="67" spans="1:4" ht="16.5" customHeight="1">
      <c r="A67" s="3" t="s">
        <v>130</v>
      </c>
      <c r="B67" s="3" t="s">
        <v>131</v>
      </c>
      <c r="C67" s="3">
        <v>64</v>
      </c>
      <c r="D67" s="4">
        <v>157.25299999999999</v>
      </c>
    </row>
    <row r="68" spans="1:4" ht="16.5" customHeight="1">
      <c r="A68" s="3" t="s">
        <v>132</v>
      </c>
      <c r="B68" s="3" t="s">
        <v>133</v>
      </c>
      <c r="C68" s="3">
        <v>65</v>
      </c>
      <c r="D68" s="4">
        <v>158.925352</v>
      </c>
    </row>
    <row r="69" spans="1:4" ht="16.5" customHeight="1">
      <c r="A69" s="3" t="s">
        <v>134</v>
      </c>
      <c r="B69" s="3" t="s">
        <v>135</v>
      </c>
      <c r="C69" s="3">
        <v>66</v>
      </c>
      <c r="D69" s="4">
        <v>162.5001</v>
      </c>
    </row>
    <row r="70" spans="1:4" ht="16.5" customHeight="1">
      <c r="A70" s="3" t="s">
        <v>136</v>
      </c>
      <c r="B70" s="3" t="s">
        <v>137</v>
      </c>
      <c r="C70" s="3">
        <v>67</v>
      </c>
      <c r="D70" s="4">
        <v>164.93032199999999</v>
      </c>
    </row>
    <row r="71" spans="1:4" ht="16.5" customHeight="1">
      <c r="A71" s="3" t="s">
        <v>138</v>
      </c>
      <c r="B71" s="3" t="s">
        <v>139</v>
      </c>
      <c r="C71" s="3">
        <v>68</v>
      </c>
      <c r="D71" s="4">
        <v>167.2593</v>
      </c>
    </row>
    <row r="72" spans="1:4" ht="16.5" customHeight="1">
      <c r="A72" s="3" t="s">
        <v>140</v>
      </c>
      <c r="B72" s="3" t="s">
        <v>141</v>
      </c>
      <c r="C72" s="3">
        <v>69</v>
      </c>
      <c r="D72" s="4">
        <v>168.934212</v>
      </c>
    </row>
    <row r="73" spans="1:4" ht="16.5" customHeight="1">
      <c r="A73" s="3" t="s">
        <v>142</v>
      </c>
      <c r="B73" s="3" t="s">
        <v>143</v>
      </c>
      <c r="C73" s="3">
        <v>70</v>
      </c>
      <c r="D73" s="4">
        <v>173.04300000000001</v>
      </c>
    </row>
    <row r="74" spans="1:4" ht="16.5" customHeight="1">
      <c r="A74" s="3" t="s">
        <v>144</v>
      </c>
      <c r="B74" s="3" t="s">
        <v>145</v>
      </c>
      <c r="C74" s="3">
        <v>71</v>
      </c>
      <c r="D74" s="4">
        <v>174.96709999999999</v>
      </c>
    </row>
    <row r="75" spans="1:4" ht="16.5" customHeight="1">
      <c r="A75" s="3" t="s">
        <v>146</v>
      </c>
      <c r="B75" s="3" t="s">
        <v>147</v>
      </c>
      <c r="C75" s="3">
        <v>72</v>
      </c>
      <c r="D75" s="4">
        <v>178.49199999999999</v>
      </c>
    </row>
    <row r="76" spans="1:4" ht="16.5" customHeight="1">
      <c r="A76" s="3" t="s">
        <v>148</v>
      </c>
      <c r="B76" s="3" t="s">
        <v>149</v>
      </c>
      <c r="C76" s="3">
        <v>73</v>
      </c>
      <c r="D76" s="4">
        <v>180.94788199999999</v>
      </c>
    </row>
    <row r="77" spans="1:4" ht="16.5" customHeight="1">
      <c r="A77" s="3" t="s">
        <v>150</v>
      </c>
      <c r="B77" s="3" t="s">
        <v>151</v>
      </c>
      <c r="C77" s="3">
        <v>74</v>
      </c>
      <c r="D77" s="4">
        <v>183.84100000000001</v>
      </c>
    </row>
    <row r="78" spans="1:4" ht="16.5" customHeight="1">
      <c r="A78" s="3" t="s">
        <v>152</v>
      </c>
      <c r="B78" s="3" t="s">
        <v>153</v>
      </c>
      <c r="C78" s="3">
        <v>75</v>
      </c>
      <c r="D78" s="4">
        <v>186.2071</v>
      </c>
    </row>
    <row r="79" spans="1:4" ht="16.5" customHeight="1">
      <c r="A79" s="3" t="s">
        <v>154</v>
      </c>
      <c r="B79" s="3" t="s">
        <v>155</v>
      </c>
      <c r="C79" s="3">
        <v>76</v>
      </c>
      <c r="D79" s="4">
        <v>190.233</v>
      </c>
    </row>
    <row r="80" spans="1:4" ht="16.5" customHeight="1">
      <c r="A80" s="3" t="s">
        <v>156</v>
      </c>
      <c r="B80" s="3" t="s">
        <v>157</v>
      </c>
      <c r="C80" s="3">
        <v>77</v>
      </c>
      <c r="D80" s="4">
        <v>192.21729999999999</v>
      </c>
    </row>
    <row r="81" spans="1:4" ht="16.5" customHeight="1">
      <c r="A81" s="3" t="s">
        <v>158</v>
      </c>
      <c r="B81" s="3" t="s">
        <v>159</v>
      </c>
      <c r="C81" s="3">
        <v>78</v>
      </c>
      <c r="D81" s="4">
        <v>195.0849</v>
      </c>
    </row>
    <row r="82" spans="1:4" ht="16.5" customHeight="1">
      <c r="A82" s="3" t="s">
        <v>160</v>
      </c>
      <c r="B82" s="3" t="s">
        <v>161</v>
      </c>
      <c r="C82" s="3">
        <v>79</v>
      </c>
      <c r="D82" s="4">
        <v>196.9665694</v>
      </c>
    </row>
    <row r="83" spans="1:4" ht="16.5" customHeight="1">
      <c r="A83" s="3" t="s">
        <v>162</v>
      </c>
      <c r="B83" s="3" t="s">
        <v>163</v>
      </c>
      <c r="C83" s="3">
        <v>80</v>
      </c>
      <c r="D83" s="4">
        <v>200.59200000000001</v>
      </c>
    </row>
    <row r="84" spans="1:4" ht="16.5" customHeight="1">
      <c r="A84" s="3" t="s">
        <v>164</v>
      </c>
      <c r="B84" s="3" t="s">
        <v>165</v>
      </c>
      <c r="C84" s="3">
        <v>81</v>
      </c>
      <c r="D84" s="4">
        <v>204.38332</v>
      </c>
    </row>
    <row r="85" spans="1:4" ht="16.5" customHeight="1">
      <c r="A85" s="3" t="s">
        <v>166</v>
      </c>
      <c r="B85" s="3" t="s">
        <v>167</v>
      </c>
      <c r="C85" s="3">
        <v>82</v>
      </c>
      <c r="D85" s="4">
        <v>207.21</v>
      </c>
    </row>
    <row r="86" spans="1:4" ht="16.5" customHeight="1">
      <c r="A86" s="3" t="s">
        <v>168</v>
      </c>
      <c r="B86" s="3" t="s">
        <v>169</v>
      </c>
      <c r="C86" s="3">
        <v>83</v>
      </c>
      <c r="D86" s="4">
        <v>208.980401</v>
      </c>
    </row>
    <row r="87" spans="1:4" ht="16.5" customHeight="1">
      <c r="A87" s="3" t="s">
        <v>170</v>
      </c>
      <c r="B87" s="3" t="s">
        <v>171</v>
      </c>
      <c r="C87" s="3">
        <v>84</v>
      </c>
      <c r="D87" s="4">
        <v>209</v>
      </c>
    </row>
    <row r="88" spans="1:4" ht="16.5" customHeight="1">
      <c r="A88" s="3" t="s">
        <v>172</v>
      </c>
      <c r="B88" s="3" t="s">
        <v>173</v>
      </c>
      <c r="C88" s="3">
        <v>85</v>
      </c>
      <c r="D88" s="4">
        <v>210</v>
      </c>
    </row>
    <row r="89" spans="1:4" ht="16.5" customHeight="1">
      <c r="A89" s="3" t="s">
        <v>174</v>
      </c>
      <c r="B89" s="3" t="s">
        <v>175</v>
      </c>
      <c r="C89" s="3">
        <v>86</v>
      </c>
      <c r="D89" s="4">
        <v>222</v>
      </c>
    </row>
    <row r="90" spans="1:4" ht="16.5" customHeight="1">
      <c r="A90" s="3" t="s">
        <v>176</v>
      </c>
      <c r="B90" s="3" t="s">
        <v>177</v>
      </c>
      <c r="C90" s="3">
        <v>87</v>
      </c>
      <c r="D90" s="4">
        <v>223</v>
      </c>
    </row>
    <row r="91" spans="1:4" ht="16.5" customHeight="1">
      <c r="A91" s="3" t="s">
        <v>178</v>
      </c>
      <c r="B91" s="3" t="s">
        <v>179</v>
      </c>
      <c r="C91" s="3">
        <v>88</v>
      </c>
      <c r="D91" s="4">
        <v>226</v>
      </c>
    </row>
    <row r="92" spans="1:4" ht="16.5" customHeight="1">
      <c r="A92" s="3" t="s">
        <v>180</v>
      </c>
      <c r="B92" s="3" t="s">
        <v>181</v>
      </c>
      <c r="C92" s="3">
        <v>89</v>
      </c>
      <c r="D92" s="4">
        <v>227</v>
      </c>
    </row>
    <row r="93" spans="1:4" ht="16.5" customHeight="1">
      <c r="A93" s="3" t="s">
        <v>182</v>
      </c>
      <c r="B93" s="3" t="s">
        <v>183</v>
      </c>
      <c r="C93" s="3">
        <v>90</v>
      </c>
      <c r="D93" s="4">
        <v>232.038062</v>
      </c>
    </row>
    <row r="94" spans="1:4" ht="16.5" customHeight="1">
      <c r="A94" s="3" t="s">
        <v>184</v>
      </c>
      <c r="B94" s="3" t="s">
        <v>185</v>
      </c>
      <c r="C94" s="3">
        <v>91</v>
      </c>
      <c r="D94" s="4">
        <v>231.03588199999999</v>
      </c>
    </row>
    <row r="95" spans="1:4" ht="16.5" customHeight="1">
      <c r="A95" s="3" t="s">
        <v>186</v>
      </c>
      <c r="B95" s="3" t="s">
        <v>187</v>
      </c>
      <c r="C95" s="3">
        <v>92</v>
      </c>
      <c r="D95" s="4">
        <v>238.02891299999999</v>
      </c>
    </row>
    <row r="96" spans="1:4" ht="16.5" customHeight="1">
      <c r="A96" s="3" t="s">
        <v>188</v>
      </c>
      <c r="B96" s="3" t="s">
        <v>189</v>
      </c>
      <c r="C96" s="3">
        <v>93</v>
      </c>
      <c r="D96" s="4">
        <v>237</v>
      </c>
    </row>
    <row r="97" spans="1:4" ht="16.5" customHeight="1">
      <c r="A97" s="3" t="s">
        <v>190</v>
      </c>
      <c r="B97" s="3" t="s">
        <v>191</v>
      </c>
      <c r="C97" s="3">
        <v>94</v>
      </c>
      <c r="D97" s="4">
        <v>244</v>
      </c>
    </row>
    <row r="98" spans="1:4" ht="16.5" customHeight="1">
      <c r="A98" s="3" t="s">
        <v>192</v>
      </c>
      <c r="B98" s="3" t="s">
        <v>193</v>
      </c>
      <c r="C98" s="3">
        <v>95</v>
      </c>
      <c r="D98" s="4">
        <v>243</v>
      </c>
    </row>
    <row r="99" spans="1:4" ht="16.5" customHeight="1">
      <c r="A99" s="3" t="s">
        <v>194</v>
      </c>
      <c r="B99" s="3" t="s">
        <v>195</v>
      </c>
      <c r="C99" s="3">
        <v>96</v>
      </c>
      <c r="D99" s="4">
        <v>247</v>
      </c>
    </row>
    <row r="100" spans="1:4" ht="16.5" customHeight="1">
      <c r="A100" s="3" t="s">
        <v>196</v>
      </c>
      <c r="B100" s="3" t="s">
        <v>197</v>
      </c>
      <c r="C100" s="3">
        <v>97</v>
      </c>
      <c r="D100" s="4">
        <v>247</v>
      </c>
    </row>
    <row r="101" spans="1:4" ht="16.5" customHeight="1">
      <c r="A101" s="3" t="s">
        <v>198</v>
      </c>
      <c r="B101" s="3" t="s">
        <v>199</v>
      </c>
      <c r="C101" s="3">
        <v>98</v>
      </c>
      <c r="D101" s="4">
        <v>251</v>
      </c>
    </row>
    <row r="102" spans="1:4" ht="16.5" customHeight="1">
      <c r="A102" s="3" t="s">
        <v>200</v>
      </c>
      <c r="B102" s="3" t="s">
        <v>201</v>
      </c>
      <c r="C102" s="3">
        <v>99</v>
      </c>
      <c r="D102" s="4">
        <v>252</v>
      </c>
    </row>
    <row r="103" spans="1:4" ht="16.5" customHeight="1">
      <c r="A103" s="3" t="s">
        <v>202</v>
      </c>
      <c r="B103" s="3" t="s">
        <v>203</v>
      </c>
      <c r="C103" s="3">
        <v>100</v>
      </c>
      <c r="D103" s="4">
        <v>257</v>
      </c>
    </row>
    <row r="104" spans="1:4" ht="16.5" customHeight="1">
      <c r="A104" s="3" t="s">
        <v>204</v>
      </c>
      <c r="B104" s="3" t="s">
        <v>205</v>
      </c>
      <c r="C104" s="3">
        <v>101</v>
      </c>
      <c r="D104" s="4">
        <v>258</v>
      </c>
    </row>
    <row r="105" spans="1:4" ht="16.5" customHeight="1">
      <c r="A105" s="3" t="s">
        <v>206</v>
      </c>
      <c r="B105" s="3" t="s">
        <v>207</v>
      </c>
      <c r="C105" s="3">
        <v>102</v>
      </c>
      <c r="D105" s="4">
        <v>259</v>
      </c>
    </row>
    <row r="106" spans="1:4" ht="16.5" customHeight="1">
      <c r="A106" s="3" t="s">
        <v>208</v>
      </c>
      <c r="B106" s="3" t="s">
        <v>209</v>
      </c>
      <c r="C106" s="3">
        <v>103</v>
      </c>
      <c r="D106" s="4">
        <v>262</v>
      </c>
    </row>
    <row r="107" spans="1:4" ht="16.5" customHeight="1">
      <c r="A107" s="3" t="s">
        <v>210</v>
      </c>
      <c r="B107" s="3" t="s">
        <v>211</v>
      </c>
      <c r="C107" s="3">
        <v>104</v>
      </c>
      <c r="D107" s="4">
        <v>261</v>
      </c>
    </row>
    <row r="108" spans="1:4" ht="16.5" customHeight="1">
      <c r="A108" s="3" t="s">
        <v>212</v>
      </c>
      <c r="B108" s="3" t="s">
        <v>213</v>
      </c>
      <c r="C108" s="3">
        <v>105</v>
      </c>
      <c r="D108" s="4">
        <v>262</v>
      </c>
    </row>
    <row r="109" spans="1:4" ht="16.5" customHeight="1">
      <c r="A109" s="3" t="s">
        <v>214</v>
      </c>
      <c r="B109" s="3" t="s">
        <v>215</v>
      </c>
      <c r="C109" s="3">
        <v>106</v>
      </c>
      <c r="D109" s="4">
        <v>266</v>
      </c>
    </row>
    <row r="110" spans="1:4" ht="16.5" customHeight="1">
      <c r="A110" s="3" t="s">
        <v>216</v>
      </c>
      <c r="B110" s="3" t="s">
        <v>217</v>
      </c>
      <c r="C110" s="3">
        <v>107</v>
      </c>
      <c r="D110" s="4">
        <v>264</v>
      </c>
    </row>
    <row r="111" spans="1:4" ht="16.5" customHeight="1">
      <c r="A111" s="3" t="s">
        <v>218</v>
      </c>
      <c r="B111" s="3" t="s">
        <v>219</v>
      </c>
      <c r="C111" s="3">
        <v>108</v>
      </c>
      <c r="D111" s="4">
        <v>277</v>
      </c>
    </row>
    <row r="112" spans="1:4" ht="16.5" customHeight="1">
      <c r="A112" s="3" t="s">
        <v>220</v>
      </c>
      <c r="B112" s="3" t="s">
        <v>221</v>
      </c>
      <c r="C112" s="3">
        <v>109</v>
      </c>
      <c r="D112" s="4">
        <v>268</v>
      </c>
    </row>
    <row r="113" spans="1:4" ht="16.5" customHeight="1">
      <c r="A113" s="3" t="s">
        <v>222</v>
      </c>
      <c r="B113" s="3" t="s">
        <v>223</v>
      </c>
      <c r="C113" s="3">
        <v>110</v>
      </c>
      <c r="D113" s="4">
        <v>281</v>
      </c>
    </row>
    <row r="114" spans="1:4" ht="16.5" customHeight="1">
      <c r="A114" s="3" t="s">
        <v>224</v>
      </c>
      <c r="B114" s="3" t="s">
        <v>225</v>
      </c>
      <c r="C114" s="3">
        <v>111</v>
      </c>
      <c r="D114" s="4">
        <v>272</v>
      </c>
    </row>
    <row r="115" spans="1:4" ht="16.5" customHeight="1">
      <c r="A115" s="3" t="s">
        <v>226</v>
      </c>
      <c r="B115" s="3" t="s">
        <v>227</v>
      </c>
      <c r="C115" s="3">
        <v>112</v>
      </c>
      <c r="D115" s="4">
        <v>285</v>
      </c>
    </row>
    <row r="116" spans="1:4" ht="16.5" customHeight="1">
      <c r="A116" s="3" t="s">
        <v>228</v>
      </c>
      <c r="B116" s="3" t="s">
        <v>229</v>
      </c>
      <c r="C116" s="3">
        <v>113</v>
      </c>
      <c r="D116" s="4">
        <v>284</v>
      </c>
    </row>
    <row r="117" spans="1:4" ht="16.5" customHeight="1">
      <c r="A117" s="3" t="s">
        <v>230</v>
      </c>
      <c r="B117" s="3" t="s">
        <v>231</v>
      </c>
      <c r="C117" s="3">
        <v>114</v>
      </c>
      <c r="D117" s="4">
        <v>289</v>
      </c>
    </row>
    <row r="118" spans="1:4" ht="16.5" customHeight="1">
      <c r="A118" s="3" t="s">
        <v>232</v>
      </c>
      <c r="B118" s="3" t="s">
        <v>233</v>
      </c>
      <c r="C118" s="3">
        <v>115</v>
      </c>
      <c r="D118" s="4">
        <v>288</v>
      </c>
    </row>
    <row r="119" spans="1:4" ht="16.5" customHeight="1">
      <c r="A119" s="3" t="s">
        <v>234</v>
      </c>
      <c r="B119" s="3" t="s">
        <v>235</v>
      </c>
      <c r="C119" s="3">
        <v>116</v>
      </c>
      <c r="D119" s="4">
        <v>291</v>
      </c>
    </row>
    <row r="120" spans="1:4" ht="16.5" customHeight="1" thickBot="1">
      <c r="A120" s="5" t="s">
        <v>236</v>
      </c>
      <c r="B120" s="5" t="s">
        <v>237</v>
      </c>
      <c r="C120" s="5">
        <v>117</v>
      </c>
      <c r="D120" s="6">
        <v>294</v>
      </c>
    </row>
  </sheetData>
  <sheetProtection password="91AF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Atomic Symbol</vt:lpstr>
      <vt:lpstr>Data</vt:lpstr>
      <vt:lpstr>a</vt:lpstr>
      <vt:lpstr>atom</vt:lpstr>
      <vt:lpstr>b</vt:lpstr>
      <vt:lpstr>cx</vt:lpstr>
      <vt:lpstr>EleTab</vt:lpstr>
      <vt:lpstr>m</vt:lpstr>
      <vt:lpstr>nx</vt:lpstr>
      <vt:lpstr>passA</vt:lpstr>
      <vt:lpstr>passB</vt:lpstr>
      <vt:lpstr>zx</vt:lpstr>
    </vt:vector>
  </TitlesOfParts>
  <Company>Kasetsart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Office Of Computer Services</cp:lastModifiedBy>
  <dcterms:created xsi:type="dcterms:W3CDTF">2011-10-18T09:32:10Z</dcterms:created>
  <dcterms:modified xsi:type="dcterms:W3CDTF">2012-08-01T00:20:27Z</dcterms:modified>
</cp:coreProperties>
</file>